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167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10" i="1"/>
  <c r="H6" l="1"/>
  <c r="G5"/>
  <c r="H5"/>
  <c r="F7"/>
  <c r="E30"/>
  <c r="G30" s="1"/>
  <c r="F30"/>
  <c r="H30" s="1"/>
  <c r="D30"/>
  <c r="E28"/>
  <c r="G28" s="1"/>
  <c r="F28"/>
  <c r="H28" s="1"/>
  <c r="D28"/>
  <c r="E25"/>
  <c r="F25"/>
  <c r="D25"/>
  <c r="E21"/>
  <c r="F21"/>
  <c r="D21"/>
  <c r="E18"/>
  <c r="F18"/>
  <c r="D18"/>
  <c r="H18" s="1"/>
  <c r="E15"/>
  <c r="F15"/>
  <c r="D15"/>
  <c r="E13"/>
  <c r="F13"/>
  <c r="D13"/>
  <c r="E8"/>
  <c r="F8"/>
  <c r="D8"/>
  <c r="H29"/>
  <c r="G29"/>
  <c r="E7"/>
  <c r="D7"/>
  <c r="H7" s="1"/>
  <c r="G22"/>
  <c r="H22"/>
  <c r="G23"/>
  <c r="H23"/>
  <c r="G24"/>
  <c r="H24"/>
  <c r="H10"/>
  <c r="G16"/>
  <c r="H16"/>
  <c r="G17"/>
  <c r="H17"/>
  <c r="G27"/>
  <c r="G31"/>
  <c r="H27"/>
  <c r="H26"/>
  <c r="G26"/>
  <c r="H20"/>
  <c r="G20"/>
  <c r="G19"/>
  <c r="H14"/>
  <c r="G14"/>
  <c r="H12"/>
  <c r="G12"/>
  <c r="H11"/>
  <c r="G11"/>
  <c r="H9"/>
  <c r="G9"/>
  <c r="G6"/>
  <c r="H25" l="1"/>
  <c r="H21"/>
  <c r="H15"/>
  <c r="G7"/>
  <c r="G25"/>
  <c r="F32"/>
  <c r="H13"/>
  <c r="E32"/>
  <c r="G21"/>
  <c r="G18"/>
  <c r="G15"/>
  <c r="D32"/>
  <c r="G13"/>
  <c r="G8"/>
  <c r="H8"/>
  <c r="H19"/>
  <c r="G32" l="1"/>
  <c r="H32"/>
  <c r="H31"/>
</calcChain>
</file>

<file path=xl/sharedStrings.xml><?xml version="1.0" encoding="utf-8"?>
<sst xmlns="http://schemas.openxmlformats.org/spreadsheetml/2006/main" count="60" uniqueCount="60">
  <si>
    <t>Раздел, подраздел</t>
  </si>
  <si>
    <t>Наименование</t>
  </si>
  <si>
    <t>Налоговые и неналоговые доходы</t>
  </si>
  <si>
    <t>Безвозмездные поступления</t>
  </si>
  <si>
    <t>Доходы всего:</t>
  </si>
  <si>
    <t>01 00</t>
  </si>
  <si>
    <t>Общегосударственные вопросы</t>
  </si>
  <si>
    <t>01 04</t>
  </si>
  <si>
    <t>Расходы на обеспечение деятельности органов местного самоуправления</t>
  </si>
  <si>
    <t>01 11</t>
  </si>
  <si>
    <t>Резервные фонды</t>
  </si>
  <si>
    <t>01 13</t>
  </si>
  <si>
    <t>02 00</t>
  </si>
  <si>
    <t>Национальная оборона</t>
  </si>
  <si>
    <t>02 03</t>
  </si>
  <si>
    <t>Мобилизационная  и вневойсковая подготовка</t>
  </si>
  <si>
    <t xml:space="preserve">04 00 </t>
  </si>
  <si>
    <t>Национальная экономика</t>
  </si>
  <si>
    <t>04 09</t>
  </si>
  <si>
    <t>Дорожное хозяйство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</si>
  <si>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</si>
  <si>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</si>
  <si>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</si>
  <si>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</si>
  <si>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05 02</t>
  </si>
  <si>
    <t>Коммунальное хозяйство</t>
  </si>
  <si>
    <t>05 03</t>
  </si>
  <si>
    <t xml:space="preserve">Иные вопросы в области жилищно-коммунального хозяйства </t>
  </si>
  <si>
    <t>08 00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</si>
  <si>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</si>
  <si>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</si>
  <si>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</si>
  <si>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</si>
  <si>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</si>
  <si>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11 00</t>
  </si>
  <si>
    <t>Физическая культура и спорт</t>
  </si>
  <si>
    <t>11 02</t>
  </si>
  <si>
    <t>Массовый спорт</t>
  </si>
  <si>
    <t>Расходы всего:</t>
  </si>
  <si>
    <t>Обеспечение проведения выборов и референдумов</t>
  </si>
  <si>
    <t>03 00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</si>
  <si>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</si>
  <si>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</si>
  <si>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03 10</t>
  </si>
  <si>
    <t>03 14</t>
  </si>
  <si>
    <t>Другие вопросы в области национальной безопасности и правоохранительной деятельности</t>
  </si>
  <si>
    <t>05 01</t>
  </si>
  <si>
    <t>Жилищное хозяйство</t>
  </si>
  <si>
    <t>01 07</t>
  </si>
  <si>
    <t>10 00</t>
  </si>
  <si>
    <t>Социальная политика</t>
  </si>
  <si>
    <t>10 01</t>
  </si>
  <si>
    <t>Пенсионное обеспечение</t>
  </si>
  <si>
    <t>Уточненный план на 2023 год,            тыс. руб.</t>
  </si>
  <si>
    <t>Ожидаемое исполнение за 2023 год, тыс. руб.</t>
  </si>
  <si>
    <t>% выполнения плана за 10 мес. 2023 г</t>
  </si>
  <si>
    <t>% выполнения ожидаемого исполнения плана за 2023 г</t>
  </si>
  <si>
    <t xml:space="preserve">Исполнено за 10 мес. 2023 года, тыс.рублей. </t>
  </si>
  <si>
    <t>Другие общегосударственные вопросы</t>
  </si>
  <si>
    <t>Оценка ожидаемого исполнения бюджета муниципального образования Топчихинский сельсовет                                                                                Топчихинского района Алтайского края за 2023 год.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</si>
</sst>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/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right"/>
    </xf>
    <xf numFmtId="164" fontId="1" fillId="0" borderId="2" xfId="0" applyNumberFormat="1" applyFont="1" applyFill="1" applyBorder="1"/>
    <xf numFmtId="164" fontId="1" fillId="0" borderId="2" xfId="0" applyNumberFormat="1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/>
    <xf numFmtId="164" fontId="2" fillId="0" borderId="2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32"/>
  <sheetViews>
    <sheetView tabSelected="1" zoomScale="80" zoomScaleNormal="80" workbookViewId="0">
      <selection activeCell="L4" sqref="L4"/>
    </sheetView>
  </sheetViews>
  <sheetFormatPr defaultRowHeight="15"/>
  <cols>
    <col min="1" max="1" width="7.42578125" customWidth="1"/>
    <col min="3" max="3" width="29.7109375" customWidth="1"/>
    <col min="4" max="4" width="14.28515625" customWidth="1"/>
    <col min="5" max="5" width="15.42578125" customWidth="1"/>
    <col min="6" max="6" width="14.140625" customWidth="1"/>
    <col min="7" max="7" width="14.85546875" customWidth="1"/>
    <col min="8" max="8" width="16.5703125" customWidth="1"/>
  </cols>
  <sheetData>
    <row r="3" spans="2:8" ht="42.75" customHeight="1">
      <c r="B3" s="20" t="s">
        <v>59</v>
      </c>
      <c r="C3" s="20"/>
      <c r="D3" s="20"/>
      <c r="E3" s="20"/>
      <c r="F3" s="20"/>
      <c r="G3" s="20"/>
      <c r="H3" s="20"/>
    </row>
    <row r="4" spans="2:8" ht="96" customHeight="1">
      <c r="B4" s="1" t="s">
        <v>0</v>
      </c>
      <c r="C4" s="1" t="s">
        <v>1</v>
      </c>
      <c r="D4" s="1" t="s">
        <v>53</v>
      </c>
      <c r="E4" s="1" t="s">
        <v>57</v>
      </c>
      <c r="F4" s="1" t="s">
        <v>54</v>
      </c>
      <c r="G4" s="1" t="s">
        <v>55</v>
      </c>
      <c r="H4" s="1" t="s">
        <v>56</v>
      </c>
    </row>
    <row r="5" spans="2:8" ht="41.25" customHeight="1">
      <c r="B5" s="1"/>
      <c r="C5" s="2" t="s">
        <v>2</v>
      </c>
      <c r="D5" s="3">
        <v>13043</v>
      </c>
      <c r="E5" s="3">
        <v>3794.1</v>
      </c>
      <c r="F5" s="3">
        <v>11284.25</v>
      </c>
      <c r="G5" s="3">
        <f>E5/D5*100</f>
        <v>29.089166602775435</v>
      </c>
      <c r="H5" s="3">
        <f>F5/D5*100</f>
        <v>86.51575557770451</v>
      </c>
    </row>
    <row r="6" spans="2:8" ht="33" customHeight="1">
      <c r="B6" s="4"/>
      <c r="C6" s="5" t="s">
        <v>3</v>
      </c>
      <c r="D6" s="6">
        <v>32842.300000000003</v>
      </c>
      <c r="E6" s="6">
        <v>19696.5</v>
      </c>
      <c r="F6" s="6">
        <v>32842.300000000003</v>
      </c>
      <c r="G6" s="7">
        <f>E6/D6*100</f>
        <v>59.9729616987848</v>
      </c>
      <c r="H6" s="7">
        <f>F6/D6*100</f>
        <v>100</v>
      </c>
    </row>
    <row r="7" spans="2:8" ht="16.5">
      <c r="B7" s="21" t="s">
        <v>4</v>
      </c>
      <c r="C7" s="22"/>
      <c r="D7" s="8">
        <f>SUM(D5:D6)</f>
        <v>45885.3</v>
      </c>
      <c r="E7" s="8">
        <f t="shared" ref="E7" si="0">SUM(E5:E6)</f>
        <v>23490.6</v>
      </c>
      <c r="F7" s="8">
        <f>SUM(F5:F6)</f>
        <v>44126.55</v>
      </c>
      <c r="G7" s="9">
        <f>E7/D7*100</f>
        <v>51.194173297330515</v>
      </c>
      <c r="H7" s="9">
        <f>F7/D7*100</f>
        <v>96.167073114919148</v>
      </c>
    </row>
    <row r="8" spans="2:8" ht="39.75" customHeight="1">
      <c r="B8" s="15" t="s">
        <v>5</v>
      </c>
      <c r="C8" s="16" t="s">
        <v>6</v>
      </c>
      <c r="D8" s="17">
        <f>SUM(D9:D12)</f>
        <v>5919.6</v>
      </c>
      <c r="E8" s="17">
        <f t="shared" ref="E8:F8" si="1">SUM(E9:E12)</f>
        <v>2982.5</v>
      </c>
      <c r="F8" s="17">
        <f t="shared" si="1"/>
        <v>5788.71</v>
      </c>
      <c r="G8" s="18">
        <f>E8/D8*100</f>
        <v>50.383471856206498</v>
      </c>
      <c r="H8" s="18">
        <f>F8/D8*100</f>
        <v>97.788870869653351</v>
      </c>
    </row>
    <row r="9" spans="2:8" ht="51" customHeight="1">
      <c r="B9" s="10" t="s">
        <v>7</v>
      </c>
      <c r="C9" s="11" t="s">
        <v>8</v>
      </c>
      <c r="D9" s="12">
        <v>4182.2</v>
      </c>
      <c r="E9" s="12">
        <v>2466.8000000000002</v>
      </c>
      <c r="F9" s="12">
        <v>4132.01</v>
      </c>
      <c r="G9" s="13">
        <f t="shared" ref="G9:G31" si="2">E9/D9*100</f>
        <v>58.983310219501703</v>
      </c>
      <c r="H9" s="13">
        <f t="shared" ref="H9:H31" si="3">F9/D9*100</f>
        <v>98.799913920902881</v>
      </c>
    </row>
    <row r="10" spans="2:8" ht="35.25" customHeight="1">
      <c r="B10" s="10" t="s">
        <v>48</v>
      </c>
      <c r="C10" s="11" t="s">
        <v>39</v>
      </c>
      <c r="D10" s="12">
        <v>0</v>
      </c>
      <c r="E10" s="12">
        <v>0</v>
      </c>
      <c r="F10" s="12">
        <v>0</v>
      </c>
      <c r="G10" s="13" t="e">
        <f>E10/D10*100</f>
        <v>#DIV/0!</v>
      </c>
      <c r="H10" s="13" t="e">
        <f t="shared" ref="H10" si="4">F10/D10*100</f>
        <v>#DIV/0!</v>
      </c>
    </row>
    <row r="11" spans="2:8" ht="22.5" customHeight="1">
      <c r="B11" s="10" t="s">
        <v>9</v>
      </c>
      <c r="C11" s="11" t="s">
        <v>10</v>
      </c>
      <c r="D11" s="12">
        <v>50</v>
      </c>
      <c r="E11" s="12">
        <v>0</v>
      </c>
      <c r="F11" s="12">
        <v>3</v>
      </c>
      <c r="G11" s="13">
        <f t="shared" si="2"/>
        <v>0</v>
      </c>
      <c r="H11" s="13">
        <f t="shared" si="3"/>
        <v>6</v>
      </c>
    </row>
    <row r="12" spans="2:8" ht="53.25" customHeight="1">
      <c r="B12" s="10" t="s">
        <v>11</v>
      </c>
      <c r="C12" s="11" t="s">
        <v>58</v>
      </c>
      <c r="D12" s="12">
        <v>1687.4</v>
      </c>
      <c r="E12" s="12">
        <v>515.70000000000005</v>
      </c>
      <c r="F12" s="12">
        <v>1653.7</v>
      </c>
      <c r="G12" s="13">
        <f t="shared" si="2"/>
        <v>30.56181107028565</v>
      </c>
      <c r="H12" s="13">
        <f t="shared" si="3"/>
        <v>98.002844613014105</v>
      </c>
    </row>
    <row r="13" spans="2:8" ht="18" customHeight="1">
      <c r="B13" s="15" t="s">
        <v>12</v>
      </c>
      <c r="C13" s="16" t="s">
        <v>13</v>
      </c>
      <c r="D13" s="17">
        <f>SUM(D14)</f>
        <v>0</v>
      </c>
      <c r="E13" s="17">
        <f t="shared" ref="E13:F13" si="5">SUM(E14)</f>
        <v>0</v>
      </c>
      <c r="F13" s="17">
        <f t="shared" si="5"/>
        <v>0</v>
      </c>
      <c r="G13" s="18" t="e">
        <f>E13/D13*100</f>
        <v>#DIV/0!</v>
      </c>
      <c r="H13" s="18" t="e">
        <f>F13/D13*100</f>
        <v>#DIV/0!</v>
      </c>
    </row>
    <row r="14" spans="2:8" ht="37.5" customHeight="1">
      <c r="B14" s="10" t="s">
        <v>14</v>
      </c>
      <c r="C14" s="11" t="s">
        <v>15</v>
      </c>
      <c r="D14" s="12">
        <v>0</v>
      </c>
      <c r="E14" s="12">
        <v>0</v>
      </c>
      <c r="F14" s="12">
        <v>0</v>
      </c>
      <c r="G14" s="13" t="e">
        <f t="shared" si="2"/>
        <v>#DIV/0!</v>
      </c>
      <c r="H14" s="13" t="e">
        <f t="shared" si="3"/>
        <v>#DIV/0!</v>
      </c>
    </row>
    <row r="15" spans="2:8" ht="69.75" customHeight="1">
      <c r="B15" s="15" t="s">
        <v>40</v>
      </c>
      <c r="C15" s="16" t="s">
        <v>41</v>
      </c>
      <c r="D15" s="17">
        <f>SUM(D16:D17)</f>
        <v>433.09999999999997</v>
      </c>
      <c r="E15" s="17">
        <f t="shared" ref="E15:F15" si="6">SUM(E16:E17)</f>
        <v>240.4</v>
      </c>
      <c r="F15" s="17">
        <f t="shared" si="6"/>
        <v>256.39999999999998</v>
      </c>
      <c r="G15" s="18">
        <f>E15/D15*100</f>
        <v>55.506811359963059</v>
      </c>
      <c r="H15" s="18">
        <f>F15/D15*100</f>
        <v>59.201108289078732</v>
      </c>
    </row>
    <row r="16" spans="2:8" ht="102" customHeight="1">
      <c r="B16" s="10" t="s">
        <v>43</v>
      </c>
      <c r="C16" s="11" t="s">
        <v>42</v>
      </c>
      <c r="D16" s="12">
        <v>420.2</v>
      </c>
      <c r="E16" s="12">
        <v>240.4</v>
      </c>
      <c r="F16" s="12">
        <v>250.4</v>
      </c>
      <c r="G16" s="13">
        <f t="shared" ref="G16:G17" si="7">E16/D16*100</f>
        <v>57.210851975249888</v>
      </c>
      <c r="H16" s="13">
        <f t="shared" ref="H16:H17" si="8">F16/D16*100</f>
        <v>59.590671108995721</v>
      </c>
    </row>
    <row r="17" spans="2:8" ht="82.5" customHeight="1">
      <c r="B17" s="10" t="s">
        <v>44</v>
      </c>
      <c r="C17" s="11" t="s">
        <v>45</v>
      </c>
      <c r="D17" s="12">
        <v>12.9</v>
      </c>
      <c r="E17" s="12">
        <v>0</v>
      </c>
      <c r="F17" s="12">
        <v>6</v>
      </c>
      <c r="G17" s="13">
        <f t="shared" si="7"/>
        <v>0</v>
      </c>
      <c r="H17" s="13">
        <f t="shared" si="8"/>
        <v>46.511627906976742</v>
      </c>
    </row>
    <row r="18" spans="2:8" ht="22.5" customHeight="1">
      <c r="B18" s="15" t="s">
        <v>16</v>
      </c>
      <c r="C18" s="16" t="s">
        <v>17</v>
      </c>
      <c r="D18" s="17">
        <f>SUM(D19:D20)</f>
        <v>21581.5</v>
      </c>
      <c r="E18" s="17">
        <f t="shared" ref="E18:F18" si="9">SUM(E19:E20)</f>
        <v>8810.2999999999993</v>
      </c>
      <c r="F18" s="17">
        <f t="shared" si="9"/>
        <v>21580.5</v>
      </c>
      <c r="G18" s="18">
        <f>E18/D18*100</f>
        <v>40.823390403818081</v>
      </c>
      <c r="H18" s="18">
        <f>F18/D18*100</f>
        <v>99.995366401779307</v>
      </c>
    </row>
    <row r="19" spans="2:8" ht="20.25" customHeight="1">
      <c r="B19" s="10" t="s">
        <v>18</v>
      </c>
      <c r="C19" s="11" t="s">
        <v>19</v>
      </c>
      <c r="D19" s="12">
        <v>21519.7</v>
      </c>
      <c r="E19" s="12">
        <v>8765.2999999999993</v>
      </c>
      <c r="F19" s="12">
        <v>21519.7</v>
      </c>
      <c r="G19" s="13">
        <f t="shared" si="2"/>
        <v>40.731515773918773</v>
      </c>
      <c r="H19" s="13">
        <f t="shared" si="3"/>
        <v>100</v>
      </c>
    </row>
    <row r="20" spans="2:8" ht="36" customHeight="1">
      <c r="B20" s="10" t="s">
        <v>20</v>
      </c>
      <c r="C20" s="11" t="s">
        <v>21</v>
      </c>
      <c r="D20" s="12">
        <v>61.8</v>
      </c>
      <c r="E20" s="12">
        <v>45</v>
      </c>
      <c r="F20" s="12">
        <v>60.8</v>
      </c>
      <c r="G20" s="13">
        <f t="shared" si="2"/>
        <v>72.815533980582529</v>
      </c>
      <c r="H20" s="13">
        <f t="shared" si="3"/>
        <v>98.381877022653725</v>
      </c>
    </row>
    <row r="21" spans="2:8" ht="39" customHeight="1">
      <c r="B21" s="15" t="s">
        <v>22</v>
      </c>
      <c r="C21" s="16" t="s">
        <v>23</v>
      </c>
      <c r="D21" s="17">
        <f>SUM(D22:D24)</f>
        <v>15996.699999999999</v>
      </c>
      <c r="E21" s="17">
        <f t="shared" ref="E21:F21" si="10">SUM(E22:E24)</f>
        <v>10317.199999999999</v>
      </c>
      <c r="F21" s="17">
        <f t="shared" si="10"/>
        <v>15403</v>
      </c>
      <c r="G21" s="18">
        <f>E21/D21*100</f>
        <v>64.495802259215964</v>
      </c>
      <c r="H21" s="18">
        <f>F21/D21*100</f>
        <v>96.288609525714691</v>
      </c>
    </row>
    <row r="22" spans="2:8" ht="24" customHeight="1">
      <c r="B22" s="10" t="s">
        <v>46</v>
      </c>
      <c r="C22" s="11" t="s">
        <v>47</v>
      </c>
      <c r="D22" s="12">
        <v>247</v>
      </c>
      <c r="E22" s="12">
        <v>126.9</v>
      </c>
      <c r="F22" s="12">
        <v>153</v>
      </c>
      <c r="G22" s="13">
        <f t="shared" ref="G22:G24" si="11">E22/D22*100</f>
        <v>51.376518218623481</v>
      </c>
      <c r="H22" s="13">
        <f t="shared" ref="H22:H24" si="12">F22/D22*100</f>
        <v>61.943319838056674</v>
      </c>
    </row>
    <row r="23" spans="2:8" ht="19.5" customHeight="1">
      <c r="B23" s="10" t="s">
        <v>24</v>
      </c>
      <c r="C23" s="11" t="s">
        <v>25</v>
      </c>
      <c r="D23" s="12">
        <v>162.9</v>
      </c>
      <c r="E23" s="12">
        <v>0</v>
      </c>
      <c r="F23" s="12">
        <v>50</v>
      </c>
      <c r="G23" s="13">
        <f t="shared" si="11"/>
        <v>0</v>
      </c>
      <c r="H23" s="13">
        <f t="shared" si="12"/>
        <v>30.69367710251688</v>
      </c>
    </row>
    <row r="24" spans="2:8" ht="51.75" customHeight="1">
      <c r="B24" s="10" t="s">
        <v>26</v>
      </c>
      <c r="C24" s="11" t="s">
        <v>27</v>
      </c>
      <c r="D24" s="12">
        <v>15586.8</v>
      </c>
      <c r="E24" s="12">
        <v>10190.299999999999</v>
      </c>
      <c r="F24" s="12">
        <v>15200</v>
      </c>
      <c r="G24" s="13">
        <f t="shared" si="11"/>
        <v>65.377755536736217</v>
      </c>
      <c r="H24" s="13">
        <f t="shared" si="12"/>
        <v>97.518413016141864</v>
      </c>
    </row>
    <row r="25" spans="2:8" ht="21" customHeight="1">
      <c r="B25" s="15" t="s">
        <v>28</v>
      </c>
      <c r="C25" s="16" t="s">
        <v>29</v>
      </c>
      <c r="D25" s="19">
        <f>D26+D27</f>
        <v>1669</v>
      </c>
      <c r="E25" s="19">
        <f t="shared" ref="E25:F25" si="13">E26+E27</f>
        <v>1558.6</v>
      </c>
      <c r="F25" s="19">
        <f t="shared" si="13"/>
        <v>1619.5</v>
      </c>
      <c r="G25" s="18">
        <f>E25/D25*100</f>
        <v>93.385260635110839</v>
      </c>
      <c r="H25" s="18">
        <f>F25/D25*100</f>
        <v>97.034152186938286</v>
      </c>
    </row>
    <row r="26" spans="2:8" ht="16.5">
      <c r="B26" s="10" t="s">
        <v>30</v>
      </c>
      <c r="C26" s="11" t="s">
        <v>31</v>
      </c>
      <c r="D26" s="14">
        <v>1369</v>
      </c>
      <c r="E26" s="14">
        <v>1369</v>
      </c>
      <c r="F26" s="14">
        <v>1369</v>
      </c>
      <c r="G26" s="13">
        <f t="shared" si="2"/>
        <v>100</v>
      </c>
      <c r="H26" s="13">
        <f t="shared" si="3"/>
        <v>100</v>
      </c>
    </row>
    <row r="27" spans="2:8" ht="32.25" customHeight="1">
      <c r="B27" s="10" t="s">
        <v>32</v>
      </c>
      <c r="C27" s="11" t="s">
        <v>33</v>
      </c>
      <c r="D27" s="14">
        <v>300</v>
      </c>
      <c r="E27" s="12">
        <v>189.6</v>
      </c>
      <c r="F27" s="12">
        <v>250.5</v>
      </c>
      <c r="G27" s="13">
        <f>E27/D27*100</f>
        <v>63.2</v>
      </c>
      <c r="H27" s="13">
        <f t="shared" si="3"/>
        <v>83.5</v>
      </c>
    </row>
    <row r="28" spans="2:8" ht="32.25" customHeight="1">
      <c r="B28" s="15" t="s">
        <v>49</v>
      </c>
      <c r="C28" s="16" t="s">
        <v>50</v>
      </c>
      <c r="D28" s="19">
        <f>D29</f>
        <v>29.4</v>
      </c>
      <c r="E28" s="19">
        <f t="shared" ref="E28:F28" si="14">E29</f>
        <v>24.5</v>
      </c>
      <c r="F28" s="19">
        <f t="shared" si="14"/>
        <v>29.4</v>
      </c>
      <c r="G28" s="18">
        <f>E28/D28*100</f>
        <v>83.333333333333343</v>
      </c>
      <c r="H28" s="18">
        <f>F28/D28*100</f>
        <v>100</v>
      </c>
    </row>
    <row r="29" spans="2:8" ht="32.25" customHeight="1">
      <c r="B29" s="10" t="s">
        <v>51</v>
      </c>
      <c r="C29" s="11" t="s">
        <v>52</v>
      </c>
      <c r="D29" s="14">
        <v>29.4</v>
      </c>
      <c r="E29" s="12">
        <v>24.5</v>
      </c>
      <c r="F29" s="12">
        <v>29.4</v>
      </c>
      <c r="G29" s="13">
        <f>E29/D29*100</f>
        <v>83.333333333333343</v>
      </c>
      <c r="H29" s="13">
        <f t="shared" ref="H29" si="15">F29/D29*100</f>
        <v>100</v>
      </c>
    </row>
    <row r="30" spans="2:8" ht="31.5" customHeight="1">
      <c r="B30" s="15" t="s">
        <v>34</v>
      </c>
      <c r="C30" s="16" t="s">
        <v>35</v>
      </c>
      <c r="D30" s="19">
        <f>D31</f>
        <v>256</v>
      </c>
      <c r="E30" s="19">
        <f t="shared" ref="E30:F30" si="16">E31</f>
        <v>0</v>
      </c>
      <c r="F30" s="19">
        <f t="shared" si="16"/>
        <v>50</v>
      </c>
      <c r="G30" s="18">
        <f>E30/D30*100</f>
        <v>0</v>
      </c>
      <c r="H30" s="18">
        <f>F30/D30*100</f>
        <v>19.53125</v>
      </c>
    </row>
    <row r="31" spans="2:8" ht="18.75" customHeight="1">
      <c r="B31" s="10" t="s">
        <v>36</v>
      </c>
      <c r="C31" s="11" t="s">
        <v>37</v>
      </c>
      <c r="D31" s="14">
        <v>256</v>
      </c>
      <c r="E31" s="14">
        <v>0</v>
      </c>
      <c r="F31" s="14">
        <v>50</v>
      </c>
      <c r="G31" s="13">
        <f t="shared" si="2"/>
        <v>0</v>
      </c>
      <c r="H31" s="13">
        <f t="shared" si="3"/>
        <v>19.53125</v>
      </c>
    </row>
    <row r="32" spans="2:8" ht="16.5">
      <c r="B32" s="21" t="s">
        <v>38</v>
      </c>
      <c r="C32" s="22"/>
      <c r="D32" s="8">
        <f>D30+D28+D25+D21+D18+D15+D13+D8</f>
        <v>45885.299999999996</v>
      </c>
      <c r="E32" s="8">
        <f t="shared" ref="E32" si="17">E30+E28+E25+E21+E18+E15+E13+E8</f>
        <v>23933.5</v>
      </c>
      <c r="F32" s="8">
        <f>F30+F28+F25+F21+F18+F15+F13+F8</f>
        <v>44727.51</v>
      </c>
      <c r="G32" s="9">
        <f>E32/D32*100</f>
        <v>52.159406171475396</v>
      </c>
      <c r="H32" s="9">
        <f>F32/D32*100</f>
        <v>97.476773607233696</v>
      </c>
    </row>
  </sheetData>
  <mergeCells count="3">
    <mergeCell ref="B3:H3"/>
    <mergeCell ref="B7:C7"/>
    <mergeCell ref="B32:C3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2023-12-22T05:01:33Z</dcterms:modified>
</cp:coreProperties>
</file>