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576" windowHeight="10896"/>
  </bookViews>
  <sheets>
    <sheet name="Лист1" sheetId="1" r:id="rId1"/>
    <sheet name="Лист2" sheetId="2" r:id="rId2"/>
    <sheet name="Лист3" sheetId="3" r:id="rId3"/>
  </sheets>
  <definedNames>
    <definedName name="_ftn1" localSheetId="0">Лист1!$A$213</definedName>
    <definedName name="_ftnref1" localSheetId="0">Лист1!$C$38</definedName>
    <definedName name="_xlnm.Print_Area" localSheetId="0">Лист1!$A$1:$L$236</definedName>
  </definedNames>
  <calcPr calcId="162913"/>
  <fileRecoveryPr repairLoad="1"/>
</workbook>
</file>

<file path=xl/calcChain.xml><?xml version="1.0" encoding="utf-8"?>
<calcChain xmlns="http://schemas.openxmlformats.org/spreadsheetml/2006/main">
  <c r="F155" i="1"/>
  <c r="E26" l="1"/>
  <c r="E23"/>
  <c r="F95"/>
  <c r="E94"/>
  <c r="F90"/>
  <c r="E122"/>
  <c r="E120"/>
  <c r="E119" s="1"/>
  <c r="F122"/>
  <c r="F120"/>
  <c r="E121" l="1"/>
  <c r="L12"/>
  <c r="K12"/>
  <c r="K11"/>
  <c r="E108"/>
  <c r="E105"/>
  <c r="E179"/>
  <c r="E111"/>
  <c r="E51" l="1"/>
  <c r="L8"/>
  <c r="K8"/>
  <c r="K5"/>
  <c r="K10"/>
  <c r="E181"/>
  <c r="E180" s="1"/>
  <c r="E178"/>
  <c r="E177" s="1"/>
  <c r="E182"/>
  <c r="E175"/>
  <c r="E174" s="1"/>
  <c r="E176"/>
  <c r="E165"/>
  <c r="E164" s="1"/>
  <c r="E166"/>
  <c r="F102"/>
  <c r="E125"/>
  <c r="E124"/>
  <c r="E123" s="1"/>
  <c r="E56"/>
  <c r="E55" s="1"/>
  <c r="F56"/>
  <c r="E74"/>
  <c r="F74"/>
  <c r="E155"/>
  <c r="E154" s="1"/>
  <c r="E50"/>
  <c r="E49" s="1"/>
  <c r="E230"/>
  <c r="E150"/>
  <c r="E149" s="1"/>
  <c r="F150"/>
  <c r="E39"/>
  <c r="E226"/>
  <c r="E218"/>
  <c r="E213"/>
  <c r="E210"/>
  <c r="E200"/>
  <c r="F198"/>
  <c r="E197"/>
  <c r="F194"/>
  <c r="F193"/>
  <c r="F93" s="1"/>
  <c r="E185"/>
  <c r="F173"/>
  <c r="E188" l="1"/>
  <c r="E89"/>
  <c r="E92"/>
  <c r="E191"/>
  <c r="F146"/>
  <c r="E145"/>
  <c r="F142"/>
  <c r="E141"/>
  <c r="E134"/>
  <c r="F131"/>
  <c r="E117"/>
  <c r="E114"/>
  <c r="F112"/>
  <c r="E127" s="1"/>
  <c r="E100"/>
  <c r="E85"/>
  <c r="E82"/>
  <c r="E63"/>
  <c r="E69"/>
  <c r="F45"/>
  <c r="F44"/>
  <c r="E42"/>
  <c r="E34"/>
  <c r="E31"/>
  <c r="F29"/>
  <c r="F28"/>
  <c r="E18"/>
  <c r="K6"/>
</calcChain>
</file>

<file path=xl/sharedStrings.xml><?xml version="1.0" encoding="utf-8"?>
<sst xmlns="http://schemas.openxmlformats.org/spreadsheetml/2006/main" count="500" uniqueCount="403">
  <si>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</si>
  <si>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</si>
  <si>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</si>
  <si>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</si>
  <si>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</si>
  <si>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</si>
  <si>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</si>
  <si>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</si>
  <si>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</si>
  <si>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Сразу после назначения дня голосования</t>
  </si>
  <si>
    <t>Составление списков избирателей отдельно по каждому избирательному участку (п.2 ст.15 Кодекса)</t>
  </si>
  <si>
    <t>Не позднее</t>
  </si>
  <si>
    <t>Передача первых экземпляров списков избирателей соответствующим участковым избирательным комиссиям (п.10 ст.15 Кодекса)</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</si>
  <si>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</si>
  <si>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</si>
  <si>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</si>
  <si>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</si>
  <si>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</si>
  <si>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</si>
  <si>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</si>
  <si>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</si>
  <si>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</si>
  <si>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</si>
  <si>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Формирование окружных избирательных комиссий (п.3 ст.29 Кодекса)</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</si>
  <si>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</si>
  <si>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</si>
  <si>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</si>
  <si>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</si>
  <si>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</si>
  <si>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</si>
  <si>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</si>
  <si>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</si>
  <si>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</si>
  <si>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</si>
  <si>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</si>
  <si>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</si>
  <si>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</si>
  <si>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</si>
  <si>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</si>
  <si>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</si>
  <si>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</si>
  <si>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</si>
  <si>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</si>
  <si>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</si>
  <si>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</si>
  <si>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</si>
  <si>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</si>
  <si>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</si>
  <si>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</si>
  <si>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</si>
  <si>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</si>
  <si>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</si>
  <si>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</si>
  <si>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</si>
  <si>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по</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</si>
  <si>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</si>
  <si>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</si>
  <si>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</si>
  <si>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</si>
  <si>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</si>
  <si>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</si>
  <si>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</si>
  <si>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</si>
  <si>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</si>
  <si>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</si>
  <si>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</si>
  <si>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</si>
  <si>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</si>
  <si>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23.</t>
  </si>
  <si>
    <t>24.</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</si>
  <si>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</si>
  <si>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</si>
  <si>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</si>
  <si>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</si>
  <si>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</si>
  <si>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</si>
  <si>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</si>
  <si>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</si>
  <si>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</si>
  <si>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</si>
  <si>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</si>
  <si>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</si>
  <si>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</si>
  <si>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</si>
  <si>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</si>
  <si>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</si>
  <si>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</si>
  <si>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</si>
  <si>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</si>
  <si>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</si>
  <si>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</si>
  <si>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</si>
  <si>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</si>
  <si>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</si>
  <si>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</si>
  <si>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</si>
  <si>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</si>
  <si>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</si>
  <si>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</si>
  <si>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</si>
  <si>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</si>
  <si>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</si>
  <si>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</si>
  <si>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</si>
  <si>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</si>
  <si>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</si>
  <si>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</si>
  <si>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</si>
  <si>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</si>
  <si>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</si>
  <si>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</si>
  <si>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</si>
  <si>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</si>
  <si>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</si>
  <si>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</si>
  <si>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</si>
  <si>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</si>
  <si>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</si>
  <si>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</si>
  <si>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</si>
  <si>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</si>
  <si>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</si>
  <si>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</si>
  <si>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</si>
  <si>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</si>
  <si>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</si>
  <si>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</si>
  <si>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</si>
  <si>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</si>
  <si>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</si>
  <si>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</si>
  <si>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</si>
  <si>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</si>
  <si>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</si>
  <si>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</si>
  <si>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</si>
  <si>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</si>
  <si>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</si>
  <si>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</si>
  <si>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</si>
  <si>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</si>
  <si>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</si>
  <si>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</si>
  <si>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</si>
  <si>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</si>
  <si>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</si>
  <si>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</si>
  <si>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</si>
  <si>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</si>
  <si>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</si>
  <si>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</si>
  <si>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</si>
  <si>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</si>
  <si>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</si>
  <si>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</si>
  <si>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</si>
  <si>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</si>
  <si>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</si>
  <si>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</si>
  <si>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</si>
  <si>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</si>
  <si>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</si>
  <si>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</si>
  <si>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</si>
  <si>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</si>
  <si>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</si>
  <si>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</si>
  <si>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</si>
  <si>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</si>
  <si>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</si>
  <si>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</si>
  <si>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</si>
  <si>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</si>
  <si>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</si>
  <si>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</si>
  <si>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</si>
  <si>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</si>
  <si>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</si>
  <si>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</si>
  <si>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</si>
  <si>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</si>
  <si>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</si>
  <si>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</si>
  <si>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</si>
  <si>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</si>
  <si>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</si>
  <si>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</si>
  <si>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</si>
  <si>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</si>
  <si>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</si>
  <si>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</si>
  <si>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</si>
  <si>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</si>
  <si>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</si>
  <si>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</si>
  <si>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</si>
  <si>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</si>
  <si>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</si>
  <si>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</si>
  <si>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</si>
  <si>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</si>
  <si>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</si>
  <si>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</si>
  <si>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</si>
  <si>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</si>
  <si>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</si>
  <si>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</si>
  <si>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</si>
  <si>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</si>
  <si>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</si>
  <si>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</si>
  <si>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</si>
  <si>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</si>
  <si>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</si>
  <si>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</si>
  <si>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</si>
  <si>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</si>
  <si>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</si>
  <si>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</si>
  <si>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</si>
  <si>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</si>
  <si>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</si>
  <si>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</si>
  <si>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</si>
  <si>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</si>
  <si>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</si>
  <si>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</si>
  <si>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</si>
  <si>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</si>
  <si>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</si>
  <si>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</si>
  <si>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</si>
  <si>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</si>
  <si>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</si>
  <si>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</si>
  <si>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</si>
  <si>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</si>
  <si>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</si>
  <si>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</si>
  <si>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</si>
  <si>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</si>
  <si>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</si>
  <si>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</si>
  <si>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</si>
  <si>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</si>
  <si>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</si>
  <si>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</si>
  <si>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</si>
  <si>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</si>
  <si>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</si>
  <si>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</si>
  <si>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</si>
  <si>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</si>
  <si>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</si>
  <si>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</si>
  <si>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</si>
  <si>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</si>
  <si>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</si>
  <si>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</si>
  <si>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</si>
  <si>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</si>
  <si>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</si>
  <si>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</si>
  <si>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</si>
  <si>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</si>
  <si>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</si>
  <si>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</si>
  <si>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</si>
  <si>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</si>
  <si>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</si>
  <si>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</si>
  <si>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</si>
  <si>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</si>
  <si>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</si>
  <si>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</si>
  <si>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</si>
  <si>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</si>
  <si>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</si>
  <si>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</si>
  <si>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</si>
  <si>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</si>
  <si>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</si>
  <si>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</si>
  <si>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</si>
  <si>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</si>
  <si>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</si>
  <si>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</si>
  <si>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</si>
  <si>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</si>
  <si>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</si>
  <si>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</si>
  <si>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</si>
  <si>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</si>
  <si>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</si>
  <si>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</si>
  <si>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</si>
  <si>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</si>
  <si>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</si>
  <si>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</si>
  <si>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</si>
  <si>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</si>
  <si>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</si>
  <si>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</si>
  <si>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</si>
  <si>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</si>
  <si>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</si>
  <si>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</si>
  <si>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</si>
  <si>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</si>
  <si>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</si>
  <si>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</si>
  <si>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</si>
  <si>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</si>
  <si>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</si>
  <si>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</si>
  <si>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</si>
  <si>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</si>
  <si>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</si>
  <si>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</si>
  <si>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</si>
  <si>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</si>
  <si>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</si>
  <si>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</si>
  <si>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</si>
  <si>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</si>
  <si>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</si>
  <si>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Незамедлительно</t>
  </si>
  <si>
    <t>По мере поступления</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</si>
  <si>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</si>
  <si>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</si>
  <si>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</si>
  <si>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</si>
  <si>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</si>
  <si>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</si>
  <si>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</si>
  <si>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</si>
  <si>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</si>
  <si>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</si>
  <si>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</si>
  <si>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</si>
  <si>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</si>
  <si>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</si>
  <si>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</si>
  <si>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</si>
  <si>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</si>
  <si>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</si>
  <si>
    <t>(Сбор предложений осуществляется в период, который начинается за 50 дней до дня голосования и оканчивается за 30 дней до дня голосования)</t>
  </si>
  <si>
    <t>Не позднее чем через 15 дней со дня окончания срока приема предложений по кандидатурам в резерв составов участковых комиссий</t>
  </si>
  <si>
    <t>Принятие решений о дополнительном зачислении в резерв составов участковых комиссий (п.22 Постановления ЦИК России от 05.12.2012 №152/1137-6)</t>
  </si>
  <si>
    <t>После регистрации кандидата</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</si>
  <si>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 субъекты общественного контроля</t>
  </si>
  <si>
    <t>(не позднее чем за 3 дня до дня голосования (досрочного голосования)</t>
  </si>
  <si>
    <t>(в день, предшествующий дню голосования (досрочного голосования), либо непосредственно в день голосования (досрочного голосования)</t>
  </si>
  <si>
    <t>или</t>
  </si>
  <si>
    <t>Наблюдатель</t>
  </si>
  <si>
    <t>(не позднее чем за 10 дней до дня  голосования)</t>
  </si>
  <si>
    <t>Перечисление в доход соответствующего бюджета неизрасходованных денежных средств, оставшихся на специальных избирательных счетах кандидатов, и закрытие этих счетов (п.1 ст.86 Кодекса)</t>
  </si>
  <si>
    <t xml:space="preserve">Кредитные организации </t>
  </si>
  <si>
    <t>(не позднее чем за 13 дней до дня голосования)</t>
  </si>
  <si>
    <t>В течение 5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</si>
  <si>
    <t>Не позднее чем через 5 дней со дня регистрации</t>
  </si>
  <si>
    <t>;</t>
  </si>
  <si>
    <t>Прием предложений по кандидатурам в составы окружных избирательных комиссий (п.4 ст.29 Кодекса)</t>
  </si>
  <si>
    <t>Утверждение формы списка кандидатов в депутаты представительного органа муниципального образования, выдвинутых по одномандатным (многомандатным) избирательным округам (п.1.1 ст.158, пп.1 п. 3 ст.160 Кодекса)</t>
  </si>
  <si>
    <t>После официального опубликования решения о назначении выборов депутатов представительного органа муниципального образования</t>
  </si>
  <si>
    <t>Утверждение формы протокола об итогах сбора подписей избирателей  (п.1 ст.48 Кодекса)</t>
  </si>
  <si>
    <t>После официального опубликования решения о назначении выборов</t>
  </si>
  <si>
    <t xml:space="preserve">Утверждение образца заполнения подписного листа на основании форм подписных листов, установленных Федеральным законом от 12.06.2002 № 67-ФЗ (п.8.1 ст.37 Федерального закона от 12.06.2002 № 67-ФЗ)
</t>
  </si>
  <si>
    <t>111.</t>
  </si>
  <si>
    <t>Собственники, владельцы помещений, указанных в п.3 и 4 ст.74 Кодекса</t>
  </si>
  <si>
    <t>Утверждение формы, текста и общего числа избирательных бюллетеней, порядка осуществления контроля за их изготовлением. Принятие решения об изготовлении избирательных бюллетеней (п.2, п.4 ст.92 Кодекса)</t>
  </si>
  <si>
    <t>4.</t>
  </si>
  <si>
    <t xml:space="preserve">Решение о возложении полномочий окружной избирательной комиссии может быть принято одновременно с решением о назначении выборов </t>
  </si>
  <si>
    <t>Избирательная комиссия, организующая выборы в органы местного самоуправления</t>
  </si>
  <si>
    <t>Главы местных администраций муниципальных районов, муниципальных округов, городских округов, а при проведении выборов в орган местного самоуправления поселения – главы местных администраций поселений</t>
  </si>
  <si>
    <t>При необходимости, по отдельному плану</t>
  </si>
  <si>
    <t>Главы местных администраций муниципальных районов, муницпальных округов, городских округов, командиры воинских частей</t>
  </si>
  <si>
    <t>Представление сведений об избирателях в территориальную избирательную комиссию для составления списков избирателей (п.6 ст. 15 Кодекса)</t>
  </si>
  <si>
    <t xml:space="preserve">Территориальная избирательная комиссия
</t>
  </si>
  <si>
    <t>Окружные избирательные комиссии по выборам депутатов представительных органов муниципального образования могут не формироваться по решению организующей выборы избирательной комиссии. В этих случаях их полномочия возлагаются на территориальную избирательную комиссию, соответствующую участковую комиссию (п.7 ст.18 Кодекса)</t>
  </si>
  <si>
    <t>Прием предложений по кандидатурам для дополнительного зачисления в резерв составов участковых комиссий (п.12 Постановления ЦИК России от 05.12.2012 №152/1137-6)</t>
  </si>
  <si>
    <t xml:space="preserve">Территориальная избирательная комиссия
</t>
  </si>
  <si>
    <t>Представление в избирательную комиссию подписных листов и других документов для регистрации кандидата (п.5 ст.48, п.5 ст.161, п.5 ст.176 Кодекса)</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</si>
  <si>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</si>
  <si>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Избирательная комиссия, организующая выборы в органы местного самоуправления (окружная избирательная комиссия - в случае формирования)</t>
  </si>
  <si>
    <t>Назначение уполномоченных представителей избирательного объединения - не более 20 человек (п. 1 ст. 62 Кодекса)</t>
  </si>
  <si>
    <t>Представление документов для регистрации уполномоченного представителя по финансовым вопросам (в случае его назначения, не более 5 человек) (п.1 ст.62 Кодекса)</t>
  </si>
  <si>
    <t>Назначение наблюдателей в участковые избирательные комиссии, территориальную и окружную избирательную комиссию (п.1, п.4 ст.61 Кодекса)</t>
  </si>
  <si>
    <t>Представление в избирательную комиссию, организующую выборы, списка назначенных наблюдателей (п.3.1 ст. 61 Кодекса)</t>
  </si>
  <si>
    <t xml:space="preserve">Политическая партия, иное общественное объединение, зарегистрированный кандидат, субъекты общественного контроля, назначившие наблюдателей </t>
  </si>
  <si>
    <t>Представление направления наблюдателя в избирательную комиссию, в которую он назначен (п. 4 ст. 61 Кодекса)</t>
  </si>
  <si>
    <t>Избирательная комиссия, организующая выборы в органы местного самоуправления, с участием соответствующих организаций телерадиовещания и редакций периодических печатных изданий</t>
  </si>
  <si>
    <t>Уведомление в письменной форме избирательной комиссии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</si>
  <si>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 xml:space="preserve">Избирательная комиссия, организующая выборы в органы местного самоуправления </t>
  </si>
  <si>
    <t>Направление специалистов, по запросу избирательной комиссии, для создания контрольно-ревизионной службы при территориальной избирательной комиссии (ст.89 Кодекса)</t>
  </si>
  <si>
    <t>Представление в избирательную комиссию, организующую выборы, отчетов о поступлении и расходовании средств местного бюджета, выделенных на подготовку и проведение выборов (п.3 ст.88 Кодекса)</t>
  </si>
  <si>
    <t>Окружные избирательные комиссии (в случае формирования)</t>
  </si>
  <si>
    <t>Избирательная комиссия, организующая выборы в органы местного самоуправления, участковые избирательные комиссии</t>
  </si>
  <si>
    <t>100.</t>
  </si>
  <si>
    <t>День голосования*</t>
  </si>
  <si>
    <t>Проведение досрочного голосования** (ст. 96 Кодекса)</t>
  </si>
  <si>
    <r>
      <t xml:space="preserve">Примечания.
</t>
    </r>
    <r>
      <rPr>
        <sz val="11"/>
        <color theme="1"/>
        <rFont val="Times New Roman"/>
        <family val="1"/>
        <charset val="204"/>
      </rPr>
      <t>* В случае принятия Избирательной комиссией Алтайского края решения о проведении голосования в течение нескольких дней подряд, предусмотренного пунктом 1 статьи 63.1 Федерального закона от 12 июня 2002 года № 67-ФЗ «Об основных гарантиях избирательных прав и права на участие в референдуме граждан Российской Федерации», пунктом 1 статьи 93.1 Кодекса Алтайского края о выборах, референдуме, отзыве от 8 июля 2003 года № 35-ЗС, днями голосования на выборах являются ___, ___ и ___ сентября 20___ года.
** В случае принятия Избирательной комиссией Алтайского края решения о проведении голосования в течение нескольких дней подряд досрочное голосование, предусмотренное пунктом 1 статьи 96 Кодекса Алтайского края о выборах, референдуме, отзыве от 8 июля 2003 года № 35-ЗС, не проводится.</t>
    </r>
  </si>
  <si>
    <r>
      <t xml:space="preserve">КАЛЕНДАРНЫЙ ПЛАН 
мероприятий по подготовке и проведению выборов депутатов </t>
    </r>
    <r>
      <rPr>
        <b/>
        <sz val="11"/>
        <color rgb="FFFF0000"/>
        <rFont val="Times New Roman"/>
        <family val="1"/>
        <charset val="204"/>
      </rPr>
      <t>Фунтиковского</t>
    </r>
    <r>
      <rPr>
        <b/>
        <sz val="11"/>
        <color theme="1"/>
        <rFont val="Times New Roman"/>
        <family val="1"/>
        <charset val="204"/>
      </rPr>
      <t xml:space="preserve"> сельского Совета депутатов Топчихинского района Алтайского края седьмого созыва</t>
    </r>
  </si>
</sst>
</file>

<file path=xl/styles.xml><?xml version="1.0" encoding="utf-8"?>
<styleSheet xmlns="http://schemas.openxmlformats.org/spreadsheetml/2006/main">
  <numFmts count="1">
    <numFmt numFmtId="164" formatCode="[$-F800]dddd\,\ mmmm\ dd\,\ yyyy"/>
  </numFmts>
  <fonts count="6">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color rgb="FFFF0000"/>
      <name val="Times New Roman"/>
      <family val="1"/>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8">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0" fontId="0" fillId="0" borderId="0" xfId="0"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horizontal="right" vertical="top" wrapText="1"/>
      <protection hidden="1"/>
    </xf>
    <xf numFmtId="0" fontId="0" fillId="0" borderId="0" xfId="0" applyProtection="1">
      <protection hidden="1"/>
    </xf>
    <xf numFmtId="164" fontId="0" fillId="0" borderId="0" xfId="0" applyNumberFormat="1"/>
    <xf numFmtId="164" fontId="2" fillId="0" borderId="11" xfId="0" applyNumberFormat="1" applyFont="1" applyBorder="1" applyAlignment="1" applyProtection="1">
      <alignment horizontal="center" vertical="top" wrapText="1"/>
      <protection hidden="1"/>
    </xf>
    <xf numFmtId="164" fontId="2" fillId="0" borderId="0" xfId="0" applyNumberFormat="1" applyFont="1" applyFill="1" applyBorder="1" applyAlignment="1" applyProtection="1">
      <alignment vertical="top" wrapText="1"/>
      <protection hidden="1"/>
    </xf>
    <xf numFmtId="164" fontId="2" fillId="0" borderId="9" xfId="0" applyNumberFormat="1" applyFont="1" applyFill="1" applyBorder="1" applyAlignment="1" applyProtection="1">
      <alignment vertical="top" wrapText="1"/>
      <protection hidden="1"/>
    </xf>
    <xf numFmtId="164" fontId="2" fillId="0" borderId="11" xfId="0" applyNumberFormat="1" applyFont="1" applyBorder="1" applyAlignment="1" applyProtection="1">
      <alignment vertical="top" wrapText="1"/>
      <protection hidden="1"/>
    </xf>
    <xf numFmtId="164" fontId="2" fillId="0" borderId="12" xfId="0" applyNumberFormat="1" applyFont="1" applyBorder="1" applyAlignment="1" applyProtection="1">
      <alignment vertical="top" wrapText="1"/>
      <protection hidden="1"/>
    </xf>
    <xf numFmtId="164" fontId="2" fillId="0" borderId="6" xfId="0" applyNumberFormat="1" applyFont="1" applyBorder="1" applyAlignment="1" applyProtection="1">
      <alignment vertical="top"/>
      <protection hidden="1"/>
    </xf>
    <xf numFmtId="164" fontId="2" fillId="0" borderId="7" xfId="0" applyNumberFormat="1" applyFont="1" applyBorder="1" applyAlignment="1" applyProtection="1">
      <alignment vertical="top"/>
      <protection hidden="1"/>
    </xf>
    <xf numFmtId="164" fontId="2" fillId="0" borderId="0" xfId="0" applyNumberFormat="1" applyFont="1" applyBorder="1" applyAlignment="1" applyProtection="1">
      <alignment vertical="top"/>
      <protection hidden="1"/>
    </xf>
    <xf numFmtId="164" fontId="2" fillId="0" borderId="9" xfId="0" applyNumberFormat="1" applyFont="1" applyBorder="1" applyAlignment="1" applyProtection="1">
      <alignment vertical="top"/>
      <protection hidden="1"/>
    </xf>
    <xf numFmtId="164" fontId="2" fillId="0" borderId="6" xfId="0" applyNumberFormat="1" applyFont="1" applyBorder="1" applyAlignment="1" applyProtection="1">
      <alignment vertical="top" wrapText="1"/>
      <protection hidden="1"/>
    </xf>
    <xf numFmtId="164" fontId="2" fillId="0" borderId="7" xfId="0" applyNumberFormat="1" applyFont="1" applyBorder="1" applyAlignment="1" applyProtection="1">
      <alignment vertical="top" wrapText="1"/>
      <protection hidden="1"/>
    </xf>
    <xf numFmtId="0" fontId="2" fillId="0" borderId="9" xfId="0" applyFont="1" applyBorder="1" applyAlignment="1" applyProtection="1">
      <alignment vertical="top" wrapText="1"/>
      <protection hidden="1"/>
    </xf>
    <xf numFmtId="164" fontId="2" fillId="0" borderId="11" xfId="0" applyNumberFormat="1" applyFont="1" applyFill="1" applyBorder="1" applyAlignment="1" applyProtection="1">
      <alignment vertical="top" wrapText="1"/>
      <protection hidden="1"/>
    </xf>
    <xf numFmtId="164" fontId="2" fillId="0" borderId="12" xfId="0" applyNumberFormat="1" applyFont="1" applyFill="1" applyBorder="1" applyAlignment="1" applyProtection="1">
      <alignment vertical="top" wrapText="1"/>
      <protection hidden="1"/>
    </xf>
    <xf numFmtId="0" fontId="2" fillId="0" borderId="11" xfId="0" applyFont="1" applyFill="1" applyBorder="1" applyAlignment="1" applyProtection="1">
      <alignment vertical="top" wrapText="1"/>
      <protection hidden="1"/>
    </xf>
    <xf numFmtId="0" fontId="2" fillId="0" borderId="9" xfId="0" applyFont="1" applyFill="1" applyBorder="1" applyAlignment="1" applyProtection="1">
      <alignment vertical="top" wrapText="1"/>
      <protection hidden="1"/>
    </xf>
    <xf numFmtId="0" fontId="2" fillId="0" borderId="12" xfId="0" applyFont="1" applyBorder="1" applyAlignment="1" applyProtection="1">
      <alignment vertical="top" wrapText="1"/>
      <protection hidden="1"/>
    </xf>
    <xf numFmtId="164" fontId="2" fillId="0" borderId="3" xfId="0" applyNumberFormat="1" applyFont="1" applyBorder="1" applyAlignment="1" applyProtection="1">
      <alignment vertical="top" wrapText="1"/>
      <protection hidden="1"/>
    </xf>
    <xf numFmtId="164" fontId="2" fillId="0" borderId="4" xfId="0" applyNumberFormat="1" applyFont="1" applyBorder="1" applyAlignment="1" applyProtection="1">
      <alignment vertical="top" wrapText="1"/>
      <protection hidden="1"/>
    </xf>
    <xf numFmtId="0" fontId="2" fillId="0" borderId="7" xfId="0" applyFont="1" applyFill="1" applyBorder="1" applyAlignment="1" applyProtection="1">
      <alignment vertical="top" wrapText="1"/>
      <protection hidden="1"/>
    </xf>
    <xf numFmtId="164" fontId="2" fillId="0" borderId="0" xfId="0" applyNumberFormat="1" applyFont="1" applyBorder="1" applyAlignment="1" applyProtection="1">
      <protection hidden="1"/>
    </xf>
    <xf numFmtId="0" fontId="2" fillId="0" borderId="9" xfId="0" applyFont="1" applyBorder="1" applyAlignment="1" applyProtection="1">
      <protection hidden="1"/>
    </xf>
    <xf numFmtId="164" fontId="2" fillId="0" borderId="9" xfId="0" applyNumberFormat="1" applyFont="1" applyBorder="1" applyAlignment="1" applyProtection="1">
      <protection hidden="1"/>
    </xf>
    <xf numFmtId="164" fontId="2" fillId="0" borderId="6" xfId="0" applyNumberFormat="1" applyFont="1" applyBorder="1" applyAlignment="1" applyProtection="1">
      <protection hidden="1"/>
    </xf>
    <xf numFmtId="164" fontId="2" fillId="0" borderId="7" xfId="0" applyNumberFormat="1" applyFont="1" applyBorder="1" applyAlignment="1" applyProtection="1">
      <protection hidden="1"/>
    </xf>
    <xf numFmtId="164" fontId="2" fillId="0" borderId="4" xfId="0" applyNumberFormat="1" applyFont="1" applyBorder="1" applyAlignment="1" applyProtection="1">
      <alignment vertical="top"/>
      <protection hidden="1"/>
    </xf>
    <xf numFmtId="164" fontId="2" fillId="0" borderId="11" xfId="0" applyNumberFormat="1" applyFont="1" applyBorder="1" applyAlignment="1" applyProtection="1">
      <alignment horizontal="right"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right" vertical="top"/>
      <protection hidden="1"/>
    </xf>
    <xf numFmtId="0" fontId="0" fillId="0" borderId="0" xfId="0" applyProtection="1">
      <protection hidden="1"/>
    </xf>
    <xf numFmtId="164" fontId="2" fillId="0" borderId="3" xfId="0" applyNumberFormat="1" applyFont="1" applyBorder="1" applyAlignment="1" applyProtection="1">
      <alignment horizontal="left" vertical="top"/>
      <protection hidden="1"/>
    </xf>
    <xf numFmtId="164" fontId="2" fillId="0" borderId="6" xfId="0" applyNumberFormat="1" applyFont="1" applyBorder="1" applyAlignment="1" applyProtection="1">
      <alignment horizontal="left" vertical="top"/>
      <protection hidden="1"/>
    </xf>
    <xf numFmtId="0" fontId="1" fillId="0" borderId="13" xfId="0"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1" fillId="0" borderId="5" xfId="0" applyFont="1" applyBorder="1" applyAlignment="1" applyProtection="1">
      <alignment horizontal="right" vertical="top"/>
      <protection hidden="1"/>
    </xf>
    <xf numFmtId="0" fontId="1" fillId="0" borderId="14" xfId="0" applyFont="1" applyFill="1" applyBorder="1" applyAlignment="1" applyProtection="1">
      <alignment horizontal="center" vertical="top"/>
      <protection hidden="1"/>
    </xf>
    <xf numFmtId="0" fontId="1" fillId="0" borderId="13" xfId="0" applyFont="1" applyBorder="1" applyAlignment="1" applyProtection="1">
      <alignment horizontal="center" vertical="top"/>
      <protection hidden="1"/>
    </xf>
    <xf numFmtId="0" fontId="1" fillId="0" borderId="14"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1" fillId="0" borderId="5" xfId="0" applyFont="1" applyBorder="1" applyAlignment="1" applyProtection="1">
      <alignment horizontal="center" vertical="top" wrapText="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5" xfId="0" applyFont="1" applyBorder="1" applyAlignment="1" applyProtection="1">
      <alignment horizontal="righ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164" fontId="2" fillId="0" borderId="8" xfId="0" applyNumberFormat="1" applyFont="1" applyBorder="1" applyAlignment="1" applyProtection="1">
      <alignment horizontal="center" vertical="center"/>
      <protection hidden="1"/>
    </xf>
    <xf numFmtId="164" fontId="2" fillId="0" borderId="0"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0" fillId="0" borderId="0" xfId="0" applyBorder="1" applyProtection="1">
      <protection hidden="1"/>
    </xf>
    <xf numFmtId="0" fontId="1" fillId="0" borderId="2" xfId="0" applyFont="1" applyBorder="1" applyAlignment="1" applyProtection="1">
      <alignment horizontal="center"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164" fontId="2" fillId="2" borderId="11" xfId="0" applyNumberFormat="1" applyFont="1" applyFill="1" applyBorder="1" applyAlignment="1" applyProtection="1">
      <alignment horizontal="center" vertical="center" wrapText="1"/>
      <protection locked="0" hidden="1"/>
    </xf>
    <xf numFmtId="0" fontId="0" fillId="2" borderId="12" xfId="0" applyFill="1" applyBorder="1" applyProtection="1">
      <protection locked="0"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5" xfId="0" applyFont="1" applyFill="1" applyBorder="1" applyAlignment="1" applyProtection="1">
      <alignment horizontal="center" vertical="top" wrapText="1"/>
      <protection hidden="1"/>
    </xf>
    <xf numFmtId="0" fontId="1" fillId="0" borderId="6" xfId="0"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1" fillId="0" borderId="2" xfId="0"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xf numFmtId="0" fontId="1" fillId="0" borderId="8" xfId="0" applyFont="1" applyFill="1" applyBorder="1" applyAlignment="1" applyProtection="1">
      <alignment horizontal="center" vertical="top" wrapText="1"/>
      <protection hidden="1"/>
    </xf>
    <xf numFmtId="0" fontId="1" fillId="0" borderId="0"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164" fontId="2" fillId="0" borderId="8" xfId="0" applyNumberFormat="1" applyFont="1" applyFill="1" applyBorder="1" applyAlignment="1" applyProtection="1">
      <alignment horizontal="center" vertical="top" wrapText="1"/>
      <protection hidden="1"/>
    </xf>
    <xf numFmtId="164" fontId="2" fillId="0" borderId="0" xfId="0" applyNumberFormat="1"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164" fontId="2" fillId="0" borderId="8" xfId="0" applyNumberFormat="1" applyFont="1" applyBorder="1" applyAlignment="1" applyProtection="1">
      <alignment horizontal="center"/>
      <protection hidden="1"/>
    </xf>
    <xf numFmtId="164" fontId="2" fillId="0" borderId="0" xfId="0" applyNumberFormat="1"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164" fontId="2" fillId="0" borderId="10" xfId="0" applyNumberFormat="1" applyFont="1" applyBorder="1" applyAlignment="1" applyProtection="1">
      <alignment horizontal="center" vertical="top" wrapText="1"/>
      <protection hidden="1"/>
    </xf>
    <xf numFmtId="164" fontId="2" fillId="0" borderId="11" xfId="0" applyNumberFormat="1" applyFont="1" applyBorder="1" applyAlignment="1" applyProtection="1">
      <alignment horizontal="center" vertical="top" wrapText="1"/>
      <protection hidden="1"/>
    </xf>
    <xf numFmtId="164" fontId="2" fillId="0" borderId="12" xfId="0" applyNumberFormat="1" applyFont="1" applyBorder="1" applyAlignment="1" applyProtection="1">
      <alignment horizontal="center" vertical="top" wrapText="1"/>
      <protection hidden="1"/>
    </xf>
    <xf numFmtId="0" fontId="1" fillId="0" borderId="10" xfId="0" applyFont="1" applyFill="1" applyBorder="1" applyAlignment="1" applyProtection="1">
      <alignment horizontal="center" vertical="top" wrapText="1"/>
      <protection hidden="1"/>
    </xf>
    <xf numFmtId="0" fontId="1" fillId="0" borderId="11"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1" fillId="0" borderId="8" xfId="0" applyFont="1" applyBorder="1" applyAlignment="1" applyProtection="1">
      <alignment horizontal="center"/>
      <protection hidden="1"/>
    </xf>
    <xf numFmtId="0" fontId="1" fillId="0" borderId="3"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3" fillId="0" borderId="6" xfId="0" applyFont="1" applyBorder="1" applyAlignment="1" applyProtection="1">
      <alignment horizontal="center" vertical="center"/>
      <protection hidden="1"/>
    </xf>
    <xf numFmtId="0" fontId="0" fillId="0" borderId="3" xfId="0" applyBorder="1" applyProtection="1">
      <protection hidden="1"/>
    </xf>
    <xf numFmtId="0" fontId="0" fillId="0" borderId="4" xfId="0" applyBorder="1" applyProtection="1">
      <protection hidden="1"/>
    </xf>
    <xf numFmtId="164" fontId="2" fillId="0" borderId="5" xfId="0" applyNumberFormat="1" applyFont="1" applyBorder="1" applyAlignment="1" applyProtection="1">
      <alignment horizontal="center"/>
      <protection hidden="1"/>
    </xf>
    <xf numFmtId="164" fontId="2" fillId="0" borderId="6"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1" fillId="0" borderId="5" xfId="0" applyFont="1" applyFill="1" applyBorder="1" applyAlignment="1" applyProtection="1">
      <alignment horizontal="center"/>
      <protection hidden="1"/>
    </xf>
    <xf numFmtId="0" fontId="1" fillId="0" borderId="6"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0" fontId="2" fillId="0" borderId="0" xfId="0" applyFont="1" applyAlignment="1" applyProtection="1">
      <alignment horizontal="center" wrapText="1"/>
      <protection hidden="1"/>
    </xf>
    <xf numFmtId="0" fontId="1" fillId="0" borderId="5" xfId="0" applyFont="1" applyBorder="1" applyAlignment="1" applyProtection="1">
      <alignment horizontal="center"/>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2" fillId="0" borderId="8" xfId="0" applyFont="1" applyBorder="1" applyAlignment="1" applyProtection="1">
      <alignment horizontal="center" vertical="top"/>
      <protection hidden="1"/>
    </xf>
    <xf numFmtId="0" fontId="2" fillId="0" borderId="0"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164" fontId="2" fillId="0" borderId="10" xfId="0" applyNumberFormat="1" applyFont="1" applyBorder="1" applyAlignment="1" applyProtection="1">
      <alignment horizontal="center" vertical="top"/>
      <protection hidden="1"/>
    </xf>
    <xf numFmtId="164" fontId="2" fillId="0" borderId="11" xfId="0" applyNumberFormat="1" applyFont="1" applyBorder="1" applyAlignment="1" applyProtection="1">
      <alignment horizontal="center" vertical="top"/>
      <protection hidden="1"/>
    </xf>
    <xf numFmtId="164" fontId="2" fillId="0" borderId="12" xfId="0" applyNumberFormat="1" applyFont="1" applyBorder="1" applyAlignment="1" applyProtection="1">
      <alignment horizontal="center" vertical="top"/>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164" fontId="2" fillId="0" borderId="8" xfId="0" applyNumberFormat="1" applyFont="1" applyBorder="1" applyAlignment="1" applyProtection="1">
      <alignment horizontal="center" vertical="top" wrapText="1"/>
      <protection hidden="1"/>
    </xf>
    <xf numFmtId="164" fontId="2" fillId="0" borderId="0" xfId="0" applyNumberFormat="1" applyFont="1" applyBorder="1" applyAlignment="1" applyProtection="1">
      <alignment horizontal="center" vertical="top" wrapText="1"/>
      <protection hidden="1"/>
    </xf>
    <xf numFmtId="164" fontId="2" fillId="0" borderId="9"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164" fontId="2" fillId="0" borderId="6" xfId="0" applyNumberFormat="1" applyFont="1" applyBorder="1" applyAlignment="1" applyProtection="1">
      <alignment horizontal="left" vertical="top"/>
      <protection hidden="1"/>
    </xf>
    <xf numFmtId="164" fontId="2" fillId="0" borderId="7" xfId="0" applyNumberFormat="1" applyFont="1" applyBorder="1" applyAlignment="1" applyProtection="1">
      <alignment horizontal="left" vertical="top"/>
      <protection hidden="1"/>
    </xf>
    <xf numFmtId="0" fontId="1" fillId="0" borderId="2" xfId="0" applyFont="1" applyBorder="1" applyAlignment="1" applyProtection="1">
      <alignment horizontal="center" vertical="top"/>
      <protection hidden="1"/>
    </xf>
    <xf numFmtId="0" fontId="1" fillId="0" borderId="3" xfId="0" applyFont="1" applyBorder="1" applyAlignment="1" applyProtection="1">
      <alignment horizontal="center" vertical="top"/>
      <protection hidden="1"/>
    </xf>
    <xf numFmtId="0" fontId="1" fillId="0" borderId="4" xfId="0" applyFont="1" applyBorder="1" applyAlignment="1" applyProtection="1">
      <alignment horizontal="center" vertical="top"/>
      <protection hidden="1"/>
    </xf>
    <xf numFmtId="164" fontId="2" fillId="0" borderId="8"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protection hidden="1"/>
    </xf>
    <xf numFmtId="0" fontId="2" fillId="0" borderId="8" xfId="0" applyFont="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8" xfId="0" applyNumberFormat="1" applyFont="1" applyBorder="1" applyAlignment="1" applyProtection="1">
      <alignment horizontal="right" vertical="top" wrapText="1"/>
      <protection hidden="1"/>
    </xf>
    <xf numFmtId="164" fontId="2" fillId="0" borderId="0" xfId="0" applyNumberFormat="1" applyFont="1" applyBorder="1" applyAlignment="1" applyProtection="1">
      <alignment horizontal="right" vertical="top" wrapText="1"/>
      <protection hidden="1"/>
    </xf>
    <xf numFmtId="164" fontId="2" fillId="0" borderId="5" xfId="0" applyNumberFormat="1" applyFont="1" applyFill="1" applyBorder="1" applyAlignment="1" applyProtection="1">
      <alignment horizontal="right" wrapText="1"/>
      <protection hidden="1"/>
    </xf>
    <xf numFmtId="164" fontId="2" fillId="0" borderId="6" xfId="0" applyNumberFormat="1" applyFont="1" applyFill="1" applyBorder="1" applyAlignment="1" applyProtection="1">
      <alignment horizontal="right" wrapText="1"/>
      <protection hidden="1"/>
    </xf>
    <xf numFmtId="164" fontId="2" fillId="0" borderId="8" xfId="0" applyNumberFormat="1" applyFont="1" applyFill="1" applyBorder="1" applyAlignment="1" applyProtection="1">
      <alignment horizontal="right" vertical="top" wrapText="1"/>
      <protection hidden="1"/>
    </xf>
    <xf numFmtId="164" fontId="2" fillId="0" borderId="0" xfId="0" applyNumberFormat="1" applyFont="1" applyFill="1" applyBorder="1" applyAlignment="1" applyProtection="1">
      <alignment horizontal="right" vertical="top" wrapText="1"/>
      <protection hidden="1"/>
    </xf>
    <xf numFmtId="0" fontId="3" fillId="0" borderId="11" xfId="0" applyFont="1" applyBorder="1" applyAlignment="1" applyProtection="1">
      <alignment horizontal="center" vertical="center"/>
      <protection hidden="1"/>
    </xf>
    <xf numFmtId="0" fontId="1" fillId="0" borderId="13" xfId="0" applyFont="1" applyFill="1" applyBorder="1" applyAlignment="1" applyProtection="1">
      <alignment horizontal="center" vertical="top"/>
      <protection hidden="1"/>
    </xf>
    <xf numFmtId="0" fontId="1" fillId="0" borderId="14" xfId="0" applyFont="1" applyFill="1" applyBorder="1" applyAlignment="1" applyProtection="1">
      <alignment horizontal="center" vertical="top"/>
      <protection hidden="1"/>
    </xf>
    <xf numFmtId="0" fontId="1" fillId="0" borderId="15" xfId="0" applyFont="1" applyFill="1" applyBorder="1" applyAlignment="1" applyProtection="1">
      <alignment horizontal="center" vertical="top"/>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8"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164" fontId="2" fillId="0" borderId="5" xfId="0" applyNumberFormat="1" applyFont="1" applyBorder="1" applyAlignment="1" applyProtection="1">
      <alignment horizontal="center" vertical="top"/>
      <protection hidden="1"/>
    </xf>
    <xf numFmtId="164" fontId="2" fillId="0" borderId="6" xfId="0" applyNumberFormat="1" applyFont="1" applyBorder="1" applyAlignment="1" applyProtection="1">
      <alignment horizontal="center" vertical="top"/>
      <protection hidden="1"/>
    </xf>
    <xf numFmtId="164" fontId="2" fillId="0" borderId="7"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0" fillId="0" borderId="9" xfId="0" applyBorder="1"/>
    <xf numFmtId="0" fontId="1" fillId="0" borderId="10" xfId="0" applyFont="1" applyBorder="1" applyAlignment="1" applyProtection="1">
      <alignment horizontal="center" vertical="top"/>
      <protection hidden="1"/>
    </xf>
    <xf numFmtId="0" fontId="1" fillId="0" borderId="11"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164" fontId="2" fillId="0" borderId="10" xfId="0" applyNumberFormat="1" applyFont="1" applyFill="1" applyBorder="1" applyAlignment="1" applyProtection="1">
      <alignment horizontal="center" vertical="top" wrapText="1"/>
      <protection hidden="1"/>
    </xf>
    <xf numFmtId="164" fontId="2" fillId="0" borderId="11" xfId="0" applyNumberFormat="1" applyFont="1" applyFill="1" applyBorder="1" applyAlignment="1" applyProtection="1">
      <alignment horizontal="center" vertical="top" wrapText="1"/>
      <protection hidden="1"/>
    </xf>
    <xf numFmtId="0" fontId="2" fillId="0" borderId="12" xfId="0" applyFont="1" applyFill="1" applyBorder="1" applyAlignment="1" applyProtection="1">
      <alignment horizontal="center" vertical="top" wrapText="1"/>
      <protection hidden="1"/>
    </xf>
    <xf numFmtId="164" fontId="2" fillId="0" borderId="12" xfId="0" applyNumberFormat="1"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1" fillId="0" borderId="5" xfId="0" applyFont="1" applyBorder="1" applyAlignment="1" applyProtection="1">
      <alignment horizontal="center" vertical="top"/>
      <protection hidden="1"/>
    </xf>
    <xf numFmtId="0" fontId="1" fillId="0" borderId="5" xfId="0" applyFont="1" applyFill="1" applyBorder="1" applyAlignment="1" applyProtection="1">
      <alignment horizontal="center" vertical="top"/>
      <protection hidden="1"/>
    </xf>
    <xf numFmtId="0" fontId="1" fillId="0" borderId="6" xfId="0" applyFont="1" applyFill="1" applyBorder="1" applyAlignment="1" applyProtection="1">
      <alignment horizontal="center" vertical="top"/>
      <protection hidden="1"/>
    </xf>
    <xf numFmtId="0" fontId="1" fillId="0" borderId="7" xfId="0" applyFont="1" applyFill="1" applyBorder="1" applyAlignment="1" applyProtection="1">
      <alignment horizontal="center" vertical="top"/>
      <protection hidden="1"/>
    </xf>
    <xf numFmtId="164" fontId="2" fillId="0" borderId="8" xfId="0" applyNumberFormat="1" applyFont="1" applyFill="1" applyBorder="1" applyAlignment="1" applyProtection="1">
      <alignment horizontal="center" vertical="top"/>
      <protection hidden="1"/>
    </xf>
    <xf numFmtId="164" fontId="2" fillId="0" borderId="0" xfId="0" applyNumberFormat="1" applyFont="1" applyFill="1" applyBorder="1" applyAlignment="1" applyProtection="1">
      <alignment horizontal="center" vertical="top"/>
      <protection hidden="1"/>
    </xf>
    <xf numFmtId="164" fontId="2" fillId="0" borderId="9" xfId="0" applyNumberFormat="1" applyFont="1" applyFill="1" applyBorder="1" applyAlignment="1" applyProtection="1">
      <alignment horizontal="center" vertical="top"/>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164" fontId="2" fillId="0" borderId="8" xfId="0" applyNumberFormat="1" applyFont="1" applyBorder="1" applyAlignment="1" applyProtection="1">
      <alignment horizontal="center" wrapText="1"/>
      <protection hidden="1"/>
    </xf>
    <xf numFmtId="164" fontId="2" fillId="0" borderId="0" xfId="0" applyNumberFormat="1" applyFont="1" applyBorder="1" applyAlignment="1" applyProtection="1">
      <alignment horizontal="center" wrapText="1"/>
      <protection hidden="1"/>
    </xf>
    <xf numFmtId="164" fontId="2" fillId="0" borderId="9" xfId="0" applyNumberFormat="1" applyFont="1" applyBorder="1" applyAlignment="1" applyProtection="1">
      <alignment horizontal="center" wrapText="1"/>
      <protection hidden="1"/>
    </xf>
    <xf numFmtId="164" fontId="2" fillId="0" borderId="8" xfId="0" applyNumberFormat="1" applyFont="1" applyFill="1" applyBorder="1" applyAlignment="1" applyProtection="1">
      <alignment horizontal="center" wrapText="1"/>
      <protection hidden="1"/>
    </xf>
    <xf numFmtId="164" fontId="2" fillId="0" borderId="0"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0" fillId="0" borderId="3" xfId="0" applyFill="1" applyBorder="1" applyAlignment="1" applyProtection="1">
      <alignment vertical="top" wrapText="1"/>
      <protection hidden="1"/>
    </xf>
    <xf numFmtId="0" fontId="0" fillId="0" borderId="4" xfId="0" applyFill="1" applyBorder="1" applyAlignment="1" applyProtection="1">
      <alignment vertical="top" wrapText="1"/>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4" fillId="0" borderId="8" xfId="0" applyFont="1" applyFill="1" applyBorder="1" applyAlignment="1" applyProtection="1">
      <alignment horizontal="center" vertical="top" wrapText="1"/>
      <protection hidden="1"/>
    </xf>
    <xf numFmtId="0" fontId="4" fillId="0" borderId="0"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2" fillId="0" borderId="0" xfId="0" applyFont="1" applyAlignment="1" applyProtection="1">
      <alignment horizontal="left" wrapText="1"/>
      <protection hidden="1"/>
    </xf>
    <xf numFmtId="0" fontId="1" fillId="0" borderId="0" xfId="0" applyFont="1" applyAlignment="1" applyProtection="1">
      <alignment horizontal="left" wrapText="1"/>
      <protection hidden="1"/>
    </xf>
    <xf numFmtId="0" fontId="2" fillId="0" borderId="0" xfId="0" applyFont="1" applyAlignment="1" applyProtection="1">
      <alignment horizontal="left"/>
      <protection hidden="1"/>
    </xf>
    <xf numFmtId="0" fontId="2" fillId="0" borderId="8" xfId="0" applyFont="1" applyFill="1" applyBorder="1" applyAlignment="1" applyProtection="1">
      <alignment horizontal="right" vertical="top" wrapText="1"/>
      <protection hidden="1"/>
    </xf>
    <xf numFmtId="0" fontId="2" fillId="0" borderId="0" xfId="0" applyFont="1" applyFill="1" applyBorder="1" applyAlignment="1" applyProtection="1">
      <alignment horizontal="right" vertical="top" wrapText="1"/>
      <protection hidden="1"/>
    </xf>
    <xf numFmtId="164" fontId="2" fillId="0" borderId="10" xfId="0" applyNumberFormat="1" applyFont="1" applyBorder="1" applyAlignment="1" applyProtection="1">
      <alignment horizontal="right" vertical="top" wrapText="1"/>
      <protection hidden="1"/>
    </xf>
    <xf numFmtId="164" fontId="2" fillId="0" borderId="11" xfId="0" applyNumberFormat="1" applyFont="1" applyBorder="1" applyAlignment="1" applyProtection="1">
      <alignment horizontal="right" vertical="top" wrapText="1"/>
      <protection hidden="1"/>
    </xf>
    <xf numFmtId="164" fontId="2" fillId="0" borderId="10" xfId="0" applyNumberFormat="1" applyFont="1" applyFill="1" applyBorder="1" applyAlignment="1" applyProtection="1">
      <alignment horizontal="right" vertical="top" wrapText="1"/>
      <protection hidden="1"/>
    </xf>
    <xf numFmtId="164" fontId="2" fillId="0" borderId="11" xfId="0" applyNumberFormat="1" applyFont="1" applyFill="1" applyBorder="1" applyAlignment="1" applyProtection="1">
      <alignment horizontal="right"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164" fontId="1" fillId="0" borderId="2" xfId="0" applyNumberFormat="1" applyFont="1" applyFill="1" applyBorder="1" applyAlignment="1" applyProtection="1">
      <alignment horizontal="center" vertical="top" wrapText="1"/>
      <protection hidden="1"/>
    </xf>
    <xf numFmtId="164" fontId="1" fillId="0" borderId="3" xfId="0" applyNumberFormat="1" applyFont="1" applyFill="1" applyBorder="1" applyAlignment="1" applyProtection="1">
      <alignment horizontal="center" vertical="top" wrapText="1"/>
      <protection hidden="1"/>
    </xf>
    <xf numFmtId="164" fontId="1" fillId="0" borderId="4" xfId="0" applyNumberFormat="1" applyFont="1" applyFill="1" applyBorder="1" applyAlignment="1" applyProtection="1">
      <alignment horizontal="center" vertical="top" wrapText="1"/>
      <protection hidden="1"/>
    </xf>
    <xf numFmtId="14" fontId="1" fillId="0" borderId="5" xfId="0" applyNumberFormat="1" applyFont="1" applyFill="1" applyBorder="1" applyAlignment="1" applyProtection="1">
      <alignment horizontal="center" vertical="top" wrapText="1"/>
      <protection hidden="1"/>
    </xf>
    <xf numFmtId="14" fontId="1" fillId="0" borderId="6" xfId="0" applyNumberFormat="1"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5"/>
  <sheetViews>
    <sheetView tabSelected="1" view="pageBreakPreview" zoomScale="94" zoomScaleNormal="94" zoomScaleSheetLayoutView="94" zoomScalePageLayoutView="66" workbookViewId="0">
      <selection sqref="A1:L1"/>
    </sheetView>
  </sheetViews>
  <sheetFormatPr defaultColWidth="8.88671875" defaultRowHeight="14.4"/>
  <cols>
    <col min="1" max="1" width="4.21875" style="2" customWidth="1"/>
    <col min="2" max="3" width="8.88671875" style="2"/>
    <col min="4" max="4" width="13.33203125" style="2" customWidth="1"/>
    <col min="5" max="5" width="4.77734375" style="2" customWidth="1"/>
    <col min="6" max="6" width="20.88671875" style="58" customWidth="1"/>
    <col min="7" max="7" width="7.88671875" style="2" customWidth="1"/>
    <col min="8" max="8" width="1.21875" style="2" customWidth="1"/>
    <col min="9" max="9" width="2" style="2" customWidth="1"/>
    <col min="10" max="10" width="0.77734375" style="2" customWidth="1"/>
    <col min="11" max="11" width="17.77734375" style="2" customWidth="1"/>
    <col min="12" max="12" width="3.77734375" style="2" customWidth="1"/>
    <col min="13" max="13" width="19.88671875" style="2" customWidth="1"/>
    <col min="14" max="14" width="11.6640625" style="2" customWidth="1"/>
    <col min="15" max="16384" width="8.88671875" style="2"/>
  </cols>
  <sheetData>
    <row r="1" spans="1:13" ht="42.15" customHeight="1">
      <c r="A1" s="202" t="s">
        <v>402</v>
      </c>
      <c r="B1" s="202"/>
      <c r="C1" s="202"/>
      <c r="D1" s="202"/>
      <c r="E1" s="202"/>
      <c r="F1" s="202"/>
      <c r="G1" s="202"/>
      <c r="H1" s="202"/>
      <c r="I1" s="202"/>
      <c r="J1" s="202"/>
      <c r="K1" s="202"/>
      <c r="L1" s="202"/>
      <c r="M1" s="1"/>
    </row>
    <row r="3" spans="1:13" ht="15.6" customHeight="1">
      <c r="E3" s="206" t="s">
        <v>399</v>
      </c>
      <c r="F3" s="207"/>
      <c r="G3" s="207"/>
      <c r="H3" s="207"/>
      <c r="I3" s="208"/>
      <c r="J3" s="3"/>
      <c r="K3" s="152">
        <v>44815</v>
      </c>
      <c r="L3" s="153"/>
      <c r="M3" s="4"/>
    </row>
    <row r="4" spans="1:13" ht="9" customHeight="1">
      <c r="E4" s="209"/>
      <c r="F4" s="210"/>
      <c r="G4" s="210"/>
      <c r="H4" s="210"/>
      <c r="I4" s="211"/>
      <c r="J4" s="5"/>
      <c r="K4" s="5"/>
      <c r="L4" s="6"/>
      <c r="M4" s="7"/>
    </row>
    <row r="5" spans="1:13" ht="21.6" customHeight="1">
      <c r="E5" s="120" t="s">
        <v>0</v>
      </c>
      <c r="F5" s="121"/>
      <c r="G5" s="109"/>
      <c r="H5" s="109"/>
      <c r="I5" s="110"/>
      <c r="J5" s="8"/>
      <c r="K5" s="154" t="str">
        <f>IF(K9=0,"Не ранее","(не ранее")</f>
        <v>(не ранее</v>
      </c>
      <c r="L5" s="155"/>
      <c r="M5" s="9"/>
    </row>
    <row r="6" spans="1:13">
      <c r="E6" s="111"/>
      <c r="F6" s="132"/>
      <c r="G6" s="112"/>
      <c r="H6" s="112"/>
      <c r="I6" s="113"/>
      <c r="J6" s="10"/>
      <c r="K6" s="156">
        <f>K3-91</f>
        <v>44724</v>
      </c>
      <c r="L6" s="157"/>
      <c r="M6" s="11"/>
    </row>
    <row r="7" spans="1:13">
      <c r="E7" s="111"/>
      <c r="F7" s="132"/>
      <c r="G7" s="112"/>
      <c r="H7" s="112"/>
      <c r="I7" s="113"/>
      <c r="J7" s="10"/>
      <c r="K7" s="158" t="s">
        <v>33</v>
      </c>
      <c r="L7" s="159"/>
      <c r="M7" s="12"/>
    </row>
    <row r="8" spans="1:13" ht="21.15" customHeight="1">
      <c r="E8" s="111"/>
      <c r="F8" s="132"/>
      <c r="G8" s="112"/>
      <c r="H8" s="112"/>
      <c r="I8" s="113"/>
      <c r="J8" s="10"/>
      <c r="K8" s="13">
        <f>K3-81</f>
        <v>44734</v>
      </c>
      <c r="L8" s="14" t="str">
        <f>IF(K9=0," ",")")</f>
        <v>)</v>
      </c>
      <c r="M8" s="15"/>
    </row>
    <row r="9" spans="1:13" ht="24" customHeight="1">
      <c r="E9" s="114"/>
      <c r="F9" s="115"/>
      <c r="G9" s="115"/>
      <c r="H9" s="115"/>
      <c r="I9" s="116"/>
      <c r="J9" s="16"/>
      <c r="K9" s="160">
        <v>44733</v>
      </c>
      <c r="L9" s="161"/>
      <c r="M9" s="17"/>
    </row>
    <row r="10" spans="1:13" ht="50.25" customHeight="1">
      <c r="E10" s="120" t="s">
        <v>1</v>
      </c>
      <c r="F10" s="121"/>
      <c r="G10" s="121"/>
      <c r="H10" s="121"/>
      <c r="I10" s="122"/>
      <c r="J10" s="18"/>
      <c r="K10" s="136" t="str">
        <f>IF(K13=0,"Не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L10" s="142"/>
      <c r="M10" s="19"/>
    </row>
    <row r="11" spans="1:13" ht="16.2" customHeight="1">
      <c r="E11" s="123"/>
      <c r="F11" s="124"/>
      <c r="G11" s="124"/>
      <c r="H11" s="124"/>
      <c r="I11" s="125"/>
      <c r="J11" s="20"/>
      <c r="K11" s="21" t="str">
        <f>IF(YEAR(K9+5)=1900," ","(не позднее")</f>
        <v>(не позднее</v>
      </c>
      <c r="L11" s="22"/>
      <c r="M11" s="19"/>
    </row>
    <row r="12" spans="1:13" ht="15" customHeight="1">
      <c r="E12" s="123"/>
      <c r="F12" s="124"/>
      <c r="G12" s="124"/>
      <c r="H12" s="124"/>
      <c r="I12" s="125"/>
      <c r="J12" s="20"/>
      <c r="K12" s="23">
        <f>IF(K9=0," ",K9+5)</f>
        <v>44738</v>
      </c>
      <c r="L12" s="22" t="str">
        <f>IF(K9=0," ",")")</f>
        <v>)</v>
      </c>
      <c r="M12" s="19"/>
    </row>
    <row r="13" spans="1:13" ht="25.5" customHeight="1">
      <c r="E13" s="126"/>
      <c r="F13" s="127"/>
      <c r="G13" s="127"/>
      <c r="H13" s="127"/>
      <c r="I13" s="128"/>
      <c r="J13" s="24"/>
      <c r="K13" s="162">
        <v>44736</v>
      </c>
      <c r="L13" s="163"/>
      <c r="M13" s="25"/>
    </row>
    <row r="14" spans="1:13">
      <c r="G14" s="26"/>
      <c r="H14" s="27"/>
      <c r="I14" s="26"/>
      <c r="J14" s="26"/>
      <c r="K14" s="26"/>
      <c r="L14" s="28"/>
      <c r="M14" s="28"/>
    </row>
    <row r="15" spans="1:13" ht="30.15" customHeight="1">
      <c r="A15" s="29" t="s">
        <v>2</v>
      </c>
      <c r="B15" s="164" t="s">
        <v>3</v>
      </c>
      <c r="C15" s="165"/>
      <c r="D15" s="166"/>
      <c r="E15" s="164" t="s">
        <v>34</v>
      </c>
      <c r="F15" s="165"/>
      <c r="G15" s="166"/>
      <c r="H15" s="164" t="s">
        <v>4</v>
      </c>
      <c r="I15" s="194"/>
      <c r="J15" s="194"/>
      <c r="K15" s="194"/>
      <c r="L15" s="195"/>
      <c r="M15" s="16"/>
    </row>
    <row r="16" spans="1:13" ht="24" customHeight="1">
      <c r="A16" s="149" t="s">
        <v>5</v>
      </c>
      <c r="B16" s="150"/>
      <c r="C16" s="150"/>
      <c r="D16" s="150"/>
      <c r="E16" s="150"/>
      <c r="F16" s="150"/>
      <c r="G16" s="150"/>
      <c r="H16" s="150"/>
      <c r="I16" s="150"/>
      <c r="J16" s="150"/>
      <c r="K16" s="150"/>
      <c r="L16" s="151"/>
      <c r="M16" s="30"/>
    </row>
    <row r="17" spans="1:13" s="31" customFormat="1" ht="15.6" customHeight="1">
      <c r="A17" s="96" t="s">
        <v>35</v>
      </c>
      <c r="B17" s="99" t="s">
        <v>6</v>
      </c>
      <c r="C17" s="100"/>
      <c r="D17" s="101"/>
      <c r="E17" s="117" t="s">
        <v>11</v>
      </c>
      <c r="F17" s="118"/>
      <c r="G17" s="119"/>
      <c r="H17" s="108" t="s">
        <v>374</v>
      </c>
      <c r="I17" s="109"/>
      <c r="J17" s="109"/>
      <c r="K17" s="109"/>
      <c r="L17" s="110"/>
      <c r="M17" s="16"/>
    </row>
    <row r="18" spans="1:13" s="31" customFormat="1" ht="14.4" customHeight="1">
      <c r="A18" s="97"/>
      <c r="B18" s="102"/>
      <c r="C18" s="103"/>
      <c r="D18" s="104"/>
      <c r="E18" s="129">
        <f>K3-41</f>
        <v>44774</v>
      </c>
      <c r="F18" s="130"/>
      <c r="G18" s="131"/>
      <c r="H18" s="111"/>
      <c r="I18" s="112"/>
      <c r="J18" s="112"/>
      <c r="K18" s="112"/>
      <c r="L18" s="113"/>
      <c r="M18" s="16"/>
    </row>
    <row r="19" spans="1:13" s="31" customFormat="1" ht="195" customHeight="1">
      <c r="A19" s="98"/>
      <c r="B19" s="105"/>
      <c r="C19" s="106"/>
      <c r="D19" s="107"/>
      <c r="E19" s="148" t="s">
        <v>7</v>
      </c>
      <c r="F19" s="146"/>
      <c r="G19" s="147"/>
      <c r="H19" s="114"/>
      <c r="I19" s="115"/>
      <c r="J19" s="115"/>
      <c r="K19" s="115"/>
      <c r="L19" s="116"/>
      <c r="M19" s="16"/>
    </row>
    <row r="20" spans="1:13" s="31" customFormat="1" ht="153.6" customHeight="1">
      <c r="A20" s="32" t="s">
        <v>36</v>
      </c>
      <c r="B20" s="139" t="s">
        <v>8</v>
      </c>
      <c r="C20" s="140"/>
      <c r="D20" s="141"/>
      <c r="E20" s="133" t="s">
        <v>375</v>
      </c>
      <c r="F20" s="191"/>
      <c r="G20" s="192"/>
      <c r="H20" s="133" t="s">
        <v>373</v>
      </c>
      <c r="I20" s="194"/>
      <c r="J20" s="194"/>
      <c r="K20" s="194"/>
      <c r="L20" s="195"/>
      <c r="M20" s="16"/>
    </row>
    <row r="21" spans="1:13" s="31" customFormat="1" ht="90.3" customHeight="1">
      <c r="A21" s="32" t="s">
        <v>37</v>
      </c>
      <c r="B21" s="139" t="s">
        <v>377</v>
      </c>
      <c r="C21" s="140"/>
      <c r="D21" s="141"/>
      <c r="E21" s="133" t="s">
        <v>9</v>
      </c>
      <c r="F21" s="191"/>
      <c r="G21" s="192"/>
      <c r="H21" s="133" t="s">
        <v>376</v>
      </c>
      <c r="I21" s="194"/>
      <c r="J21" s="194"/>
      <c r="K21" s="194"/>
      <c r="L21" s="195"/>
      <c r="M21" s="16"/>
    </row>
    <row r="22" spans="1:13" s="31" customFormat="1" ht="15" customHeight="1">
      <c r="A22" s="96" t="s">
        <v>371</v>
      </c>
      <c r="B22" s="99" t="s">
        <v>10</v>
      </c>
      <c r="C22" s="100"/>
      <c r="D22" s="101"/>
      <c r="E22" s="199" t="s">
        <v>11</v>
      </c>
      <c r="F22" s="200"/>
      <c r="G22" s="201"/>
      <c r="H22" s="108" t="s">
        <v>378</v>
      </c>
      <c r="I22" s="109"/>
      <c r="J22" s="109"/>
      <c r="K22" s="109"/>
      <c r="L22" s="110"/>
      <c r="M22" s="16"/>
    </row>
    <row r="23" spans="1:13" s="31" customFormat="1">
      <c r="A23" s="97"/>
      <c r="B23" s="102"/>
      <c r="C23" s="103"/>
      <c r="D23" s="104"/>
      <c r="E23" s="178">
        <f>K3-14</f>
        <v>44801</v>
      </c>
      <c r="F23" s="179"/>
      <c r="G23" s="180"/>
      <c r="H23" s="111"/>
      <c r="I23" s="112"/>
      <c r="J23" s="112"/>
      <c r="K23" s="112"/>
      <c r="L23" s="113"/>
      <c r="M23" s="16"/>
    </row>
    <row r="24" spans="1:13" s="31" customFormat="1" ht="39.75" customHeight="1">
      <c r="A24" s="98"/>
      <c r="B24" s="105"/>
      <c r="C24" s="106"/>
      <c r="D24" s="107"/>
      <c r="E24" s="187" t="s">
        <v>358</v>
      </c>
      <c r="F24" s="188"/>
      <c r="G24" s="189"/>
      <c r="H24" s="114"/>
      <c r="I24" s="115"/>
      <c r="J24" s="115"/>
      <c r="K24" s="115"/>
      <c r="L24" s="116"/>
      <c r="M24" s="16"/>
    </row>
    <row r="25" spans="1:13" s="31" customFormat="1" ht="14.4" customHeight="1">
      <c r="A25" s="96" t="s">
        <v>38</v>
      </c>
      <c r="B25" s="99" t="s">
        <v>12</v>
      </c>
      <c r="C25" s="100"/>
      <c r="D25" s="101"/>
      <c r="E25" s="199" t="s">
        <v>11</v>
      </c>
      <c r="F25" s="200"/>
      <c r="G25" s="201"/>
      <c r="H25" s="108" t="s">
        <v>378</v>
      </c>
      <c r="I25" s="109"/>
      <c r="J25" s="109"/>
      <c r="K25" s="109"/>
      <c r="L25" s="110"/>
      <c r="M25" s="16"/>
    </row>
    <row r="26" spans="1:13" s="31" customFormat="1">
      <c r="A26" s="97"/>
      <c r="B26" s="102"/>
      <c r="C26" s="103"/>
      <c r="D26" s="104"/>
      <c r="E26" s="178">
        <f>K3-11</f>
        <v>44804</v>
      </c>
      <c r="F26" s="179"/>
      <c r="G26" s="180"/>
      <c r="H26" s="111"/>
      <c r="I26" s="112"/>
      <c r="J26" s="112"/>
      <c r="K26" s="112"/>
      <c r="L26" s="113"/>
      <c r="M26" s="16"/>
    </row>
    <row r="27" spans="1:13" s="31" customFormat="1" ht="50.25" customHeight="1">
      <c r="A27" s="98"/>
      <c r="B27" s="105"/>
      <c r="C27" s="106"/>
      <c r="D27" s="107"/>
      <c r="E27" s="187" t="s">
        <v>355</v>
      </c>
      <c r="F27" s="188"/>
      <c r="G27" s="189"/>
      <c r="H27" s="114"/>
      <c r="I27" s="115"/>
      <c r="J27" s="115"/>
      <c r="K27" s="115"/>
      <c r="L27" s="116"/>
      <c r="M27" s="16"/>
    </row>
    <row r="28" spans="1:13" s="31" customFormat="1" ht="62.55" customHeight="1">
      <c r="A28" s="32" t="s">
        <v>39</v>
      </c>
      <c r="B28" s="139" t="s">
        <v>14</v>
      </c>
      <c r="C28" s="140"/>
      <c r="D28" s="141"/>
      <c r="E28" s="88" t="s">
        <v>41</v>
      </c>
      <c r="F28" s="90">
        <f>K3-11</f>
        <v>44804</v>
      </c>
      <c r="G28" s="85"/>
      <c r="H28" s="133" t="s">
        <v>15</v>
      </c>
      <c r="I28" s="194"/>
      <c r="J28" s="194"/>
      <c r="K28" s="194"/>
      <c r="L28" s="195"/>
      <c r="M28" s="16"/>
    </row>
    <row r="29" spans="1:13" s="31" customFormat="1" ht="15" customHeight="1">
      <c r="A29" s="96" t="s">
        <v>40</v>
      </c>
      <c r="B29" s="99" t="s">
        <v>16</v>
      </c>
      <c r="C29" s="100"/>
      <c r="D29" s="101"/>
      <c r="E29" s="88" t="s">
        <v>41</v>
      </c>
      <c r="F29" s="91">
        <f>K3-11</f>
        <v>44804</v>
      </c>
      <c r="G29" s="66"/>
      <c r="H29" s="108" t="s">
        <v>15</v>
      </c>
      <c r="I29" s="109"/>
      <c r="J29" s="109"/>
      <c r="K29" s="109"/>
      <c r="L29" s="110"/>
      <c r="M29" s="16"/>
    </row>
    <row r="30" spans="1:13" s="31" customFormat="1" ht="52.35" customHeight="1">
      <c r="A30" s="98"/>
      <c r="B30" s="105"/>
      <c r="C30" s="106"/>
      <c r="D30" s="107"/>
      <c r="E30" s="148" t="s">
        <v>42</v>
      </c>
      <c r="F30" s="146"/>
      <c r="G30" s="147"/>
      <c r="H30" s="114"/>
      <c r="I30" s="115"/>
      <c r="J30" s="115"/>
      <c r="K30" s="115"/>
      <c r="L30" s="116"/>
      <c r="M30" s="16"/>
    </row>
    <row r="31" spans="1:13" s="31" customFormat="1" ht="15.6" customHeight="1">
      <c r="A31" s="96" t="s">
        <v>43</v>
      </c>
      <c r="B31" s="99" t="s">
        <v>17</v>
      </c>
      <c r="C31" s="100"/>
      <c r="D31" s="101"/>
      <c r="E31" s="196">
        <f>K3-1</f>
        <v>44814</v>
      </c>
      <c r="F31" s="197"/>
      <c r="G31" s="198"/>
      <c r="H31" s="108" t="s">
        <v>19</v>
      </c>
      <c r="I31" s="109"/>
      <c r="J31" s="109"/>
      <c r="K31" s="109"/>
      <c r="L31" s="110"/>
      <c r="M31" s="16"/>
    </row>
    <row r="32" spans="1:13" s="31" customFormat="1" ht="61.8" customHeight="1">
      <c r="A32" s="98"/>
      <c r="B32" s="105"/>
      <c r="C32" s="106"/>
      <c r="D32" s="107"/>
      <c r="E32" s="148" t="s">
        <v>18</v>
      </c>
      <c r="F32" s="146"/>
      <c r="G32" s="147"/>
      <c r="H32" s="114"/>
      <c r="I32" s="115"/>
      <c r="J32" s="115"/>
      <c r="K32" s="115"/>
      <c r="L32" s="116"/>
      <c r="M32" s="16"/>
    </row>
    <row r="33" spans="1:13" s="31" customFormat="1" ht="28.5" customHeight="1">
      <c r="A33" s="96" t="s">
        <v>44</v>
      </c>
      <c r="B33" s="99" t="s">
        <v>46</v>
      </c>
      <c r="C33" s="100"/>
      <c r="D33" s="101"/>
      <c r="E33" s="108" t="s">
        <v>47</v>
      </c>
      <c r="F33" s="136"/>
      <c r="G33" s="142"/>
      <c r="H33" s="108" t="s">
        <v>20</v>
      </c>
      <c r="I33" s="109"/>
      <c r="J33" s="109"/>
      <c r="K33" s="109"/>
      <c r="L33" s="110"/>
      <c r="M33" s="16"/>
    </row>
    <row r="34" spans="1:13" s="31" customFormat="1">
      <c r="A34" s="97"/>
      <c r="B34" s="102"/>
      <c r="C34" s="103"/>
      <c r="D34" s="104"/>
      <c r="E34" s="181">
        <f>K3-1</f>
        <v>44814</v>
      </c>
      <c r="F34" s="182"/>
      <c r="G34" s="183"/>
      <c r="H34" s="111"/>
      <c r="I34" s="112"/>
      <c r="J34" s="112"/>
      <c r="K34" s="112"/>
      <c r="L34" s="113"/>
      <c r="M34" s="16"/>
    </row>
    <row r="35" spans="1:13" s="31" customFormat="1" ht="30.6" customHeight="1">
      <c r="A35" s="98"/>
      <c r="B35" s="105"/>
      <c r="C35" s="106"/>
      <c r="D35" s="107"/>
      <c r="E35" s="148" t="s">
        <v>18</v>
      </c>
      <c r="F35" s="146"/>
      <c r="G35" s="147"/>
      <c r="H35" s="114"/>
      <c r="I35" s="115"/>
      <c r="J35" s="115"/>
      <c r="K35" s="115"/>
      <c r="L35" s="116"/>
      <c r="M35" s="16"/>
    </row>
    <row r="36" spans="1:13" s="31" customFormat="1" ht="28.95" customHeight="1">
      <c r="A36" s="149" t="s">
        <v>21</v>
      </c>
      <c r="B36" s="150"/>
      <c r="C36" s="150"/>
      <c r="D36" s="150"/>
      <c r="E36" s="150"/>
      <c r="F36" s="150"/>
      <c r="G36" s="150"/>
      <c r="H36" s="150"/>
      <c r="I36" s="150"/>
      <c r="J36" s="150"/>
      <c r="K36" s="150"/>
      <c r="L36" s="151"/>
      <c r="M36" s="30"/>
    </row>
    <row r="37" spans="1:13" s="31" customFormat="1" ht="134.55000000000001" customHeight="1">
      <c r="A37" s="33" t="s">
        <v>45</v>
      </c>
      <c r="B37" s="99" t="s">
        <v>22</v>
      </c>
      <c r="C37" s="100"/>
      <c r="D37" s="101"/>
      <c r="E37" s="108" t="s">
        <v>49</v>
      </c>
      <c r="F37" s="136"/>
      <c r="G37" s="142"/>
      <c r="H37" s="108" t="s">
        <v>373</v>
      </c>
      <c r="I37" s="109"/>
      <c r="J37" s="109"/>
      <c r="K37" s="109"/>
      <c r="L37" s="110"/>
      <c r="M37" s="16"/>
    </row>
    <row r="38" spans="1:13" s="31" customFormat="1" ht="178.05" customHeight="1">
      <c r="A38" s="34"/>
      <c r="B38" s="105" t="s">
        <v>379</v>
      </c>
      <c r="C38" s="106"/>
      <c r="D38" s="107"/>
      <c r="E38" s="148" t="s">
        <v>372</v>
      </c>
      <c r="F38" s="146"/>
      <c r="G38" s="147"/>
      <c r="H38" s="148" t="s">
        <v>373</v>
      </c>
      <c r="I38" s="115"/>
      <c r="J38" s="115"/>
      <c r="K38" s="115"/>
      <c r="L38" s="116"/>
      <c r="M38" s="16"/>
    </row>
    <row r="39" spans="1:13" s="31" customFormat="1" ht="48.15" customHeight="1">
      <c r="A39" s="96" t="s">
        <v>48</v>
      </c>
      <c r="B39" s="99" t="s">
        <v>362</v>
      </c>
      <c r="C39" s="100"/>
      <c r="D39" s="100"/>
      <c r="E39" s="108" t="str">
        <f>IF(E40="До","(10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39" s="136"/>
      <c r="G39" s="142"/>
      <c r="H39" s="108" t="s">
        <v>373</v>
      </c>
      <c r="I39" s="136"/>
      <c r="J39" s="136"/>
      <c r="K39" s="136"/>
      <c r="L39" s="142"/>
      <c r="M39" s="21"/>
    </row>
    <row r="40" spans="1:13" s="31" customFormat="1" ht="13.65" customHeight="1">
      <c r="A40" s="98"/>
      <c r="B40" s="105"/>
      <c r="C40" s="106"/>
      <c r="D40" s="106"/>
      <c r="E40" s="148"/>
      <c r="F40" s="146"/>
      <c r="G40" s="147"/>
      <c r="H40" s="148"/>
      <c r="I40" s="146"/>
      <c r="J40" s="146"/>
      <c r="K40" s="146"/>
      <c r="L40" s="147"/>
      <c r="M40" s="21"/>
    </row>
    <row r="41" spans="1:13" s="31" customFormat="1" ht="21.75" customHeight="1">
      <c r="A41" s="96" t="s">
        <v>50</v>
      </c>
      <c r="B41" s="99" t="s">
        <v>23</v>
      </c>
      <c r="C41" s="100"/>
      <c r="D41" s="100"/>
      <c r="E41" s="190" t="s">
        <v>11</v>
      </c>
      <c r="F41" s="158"/>
      <c r="G41" s="159"/>
      <c r="H41" s="144" t="s">
        <v>373</v>
      </c>
      <c r="I41" s="132"/>
      <c r="J41" s="132"/>
      <c r="K41" s="132"/>
      <c r="L41" s="113"/>
      <c r="M41" s="16"/>
    </row>
    <row r="42" spans="1:13" s="31" customFormat="1" ht="15" customHeight="1">
      <c r="A42" s="97"/>
      <c r="B42" s="102"/>
      <c r="C42" s="103"/>
      <c r="D42" s="103"/>
      <c r="E42" s="181">
        <f>K3-61</f>
        <v>44754</v>
      </c>
      <c r="F42" s="182"/>
      <c r="G42" s="82"/>
      <c r="H42" s="132"/>
      <c r="I42" s="112"/>
      <c r="J42" s="112"/>
      <c r="K42" s="112"/>
      <c r="L42" s="113"/>
      <c r="M42" s="16"/>
    </row>
    <row r="43" spans="1:13" s="31" customFormat="1" ht="37.35" customHeight="1">
      <c r="A43" s="98"/>
      <c r="B43" s="105"/>
      <c r="C43" s="106"/>
      <c r="D43" s="106"/>
      <c r="E43" s="148" t="s">
        <v>53</v>
      </c>
      <c r="F43" s="146"/>
      <c r="G43" s="147"/>
      <c r="H43" s="115"/>
      <c r="I43" s="115"/>
      <c r="J43" s="115"/>
      <c r="K43" s="115"/>
      <c r="L43" s="116"/>
      <c r="M43" s="16"/>
    </row>
    <row r="44" spans="1:13" s="31" customFormat="1" ht="13.95" customHeight="1">
      <c r="A44" s="96" t="s">
        <v>51</v>
      </c>
      <c r="B44" s="99" t="s">
        <v>380</v>
      </c>
      <c r="C44" s="100"/>
      <c r="D44" s="101"/>
      <c r="E44" s="35" t="s">
        <v>41</v>
      </c>
      <c r="F44" s="83">
        <f>K3-51</f>
        <v>44764</v>
      </c>
      <c r="G44" s="84"/>
      <c r="H44" s="108" t="s">
        <v>381</v>
      </c>
      <c r="I44" s="308"/>
      <c r="J44" s="308"/>
      <c r="K44" s="308"/>
      <c r="L44" s="309"/>
      <c r="M44" s="36"/>
    </row>
    <row r="45" spans="1:13" s="31" customFormat="1">
      <c r="A45" s="97"/>
      <c r="B45" s="102"/>
      <c r="C45" s="103"/>
      <c r="D45" s="104"/>
      <c r="E45" s="35" t="s">
        <v>54</v>
      </c>
      <c r="F45" s="80">
        <f>K3-31</f>
        <v>44784</v>
      </c>
      <c r="G45" s="82"/>
      <c r="H45" s="310"/>
      <c r="I45" s="311"/>
      <c r="J45" s="311"/>
      <c r="K45" s="311"/>
      <c r="L45" s="312"/>
      <c r="M45" s="36"/>
    </row>
    <row r="46" spans="1:13" s="31" customFormat="1" ht="60.45" customHeight="1">
      <c r="A46" s="97"/>
      <c r="B46" s="102"/>
      <c r="C46" s="103"/>
      <c r="D46" s="104"/>
      <c r="E46" s="148" t="s">
        <v>346</v>
      </c>
      <c r="F46" s="146"/>
      <c r="G46" s="147"/>
      <c r="H46" s="310"/>
      <c r="I46" s="311"/>
      <c r="J46" s="311"/>
      <c r="K46" s="311"/>
      <c r="L46" s="312"/>
      <c r="M46" s="36"/>
    </row>
    <row r="47" spans="1:13" s="31" customFormat="1" ht="77.400000000000006" customHeight="1">
      <c r="A47" s="92" t="s">
        <v>52</v>
      </c>
      <c r="B47" s="99" t="s">
        <v>348</v>
      </c>
      <c r="C47" s="100"/>
      <c r="D47" s="101"/>
      <c r="E47" s="133" t="s">
        <v>347</v>
      </c>
      <c r="F47" s="191"/>
      <c r="G47" s="192"/>
      <c r="H47" s="108" t="s">
        <v>381</v>
      </c>
      <c r="I47" s="204"/>
      <c r="J47" s="204"/>
      <c r="K47" s="204"/>
      <c r="L47" s="205"/>
      <c r="M47" s="37"/>
    </row>
    <row r="48" spans="1:13" ht="27.75" customHeight="1">
      <c r="A48" s="149" t="s">
        <v>24</v>
      </c>
      <c r="B48" s="150"/>
      <c r="C48" s="150"/>
      <c r="D48" s="150"/>
      <c r="E48" s="193"/>
      <c r="F48" s="193"/>
      <c r="G48" s="193"/>
      <c r="H48" s="150"/>
      <c r="I48" s="150"/>
      <c r="J48" s="150"/>
      <c r="K48" s="150"/>
      <c r="L48" s="151"/>
      <c r="M48" s="30"/>
    </row>
    <row r="49" spans="1:13" ht="67.05" customHeight="1">
      <c r="A49" s="96" t="s">
        <v>55</v>
      </c>
      <c r="B49" s="99" t="s">
        <v>25</v>
      </c>
      <c r="C49" s="100"/>
      <c r="D49" s="100"/>
      <c r="E49" s="108" t="str">
        <f>IF(E50="Не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49" s="136"/>
      <c r="G49" s="142"/>
      <c r="H49" s="136" t="s">
        <v>26</v>
      </c>
      <c r="I49" s="136"/>
      <c r="J49" s="136"/>
      <c r="K49" s="136"/>
      <c r="L49" s="142"/>
      <c r="M49" s="21"/>
    </row>
    <row r="50" spans="1:13" ht="15.6" customHeight="1">
      <c r="A50" s="97"/>
      <c r="B50" s="102"/>
      <c r="C50" s="103"/>
      <c r="D50" s="103"/>
      <c r="E50" s="143" t="str">
        <f>IF(YEAR(K13+3)=1900," ","Не позднее")</f>
        <v>Не позднее</v>
      </c>
      <c r="F50" s="144"/>
      <c r="G50" s="145"/>
      <c r="H50" s="144"/>
      <c r="I50" s="144"/>
      <c r="J50" s="144"/>
      <c r="K50" s="144"/>
      <c r="L50" s="145"/>
      <c r="M50" s="21"/>
    </row>
    <row r="51" spans="1:13" ht="197.7" customHeight="1">
      <c r="A51" s="98"/>
      <c r="B51" s="105"/>
      <c r="C51" s="106"/>
      <c r="D51" s="106"/>
      <c r="E51" s="184">
        <f>IF(YEAR(K13+3)=1900," ",K13+3)</f>
        <v>44739</v>
      </c>
      <c r="F51" s="185"/>
      <c r="G51" s="186"/>
      <c r="H51" s="146"/>
      <c r="I51" s="146"/>
      <c r="J51" s="146"/>
      <c r="K51" s="146"/>
      <c r="L51" s="147"/>
      <c r="M51" s="21"/>
    </row>
    <row r="52" spans="1:13" s="89" customFormat="1" ht="132" customHeight="1">
      <c r="A52" s="56" t="s">
        <v>56</v>
      </c>
      <c r="B52" s="291" t="s">
        <v>363</v>
      </c>
      <c r="C52" s="292"/>
      <c r="D52" s="293"/>
      <c r="E52" s="313" t="s">
        <v>364</v>
      </c>
      <c r="F52" s="314"/>
      <c r="G52" s="315"/>
      <c r="H52" s="172" t="s">
        <v>373</v>
      </c>
      <c r="I52" s="173"/>
      <c r="J52" s="173"/>
      <c r="K52" s="173"/>
      <c r="L52" s="174"/>
      <c r="M52" s="87"/>
    </row>
    <row r="53" spans="1:13" s="89" customFormat="1" ht="66.150000000000006" customHeight="1">
      <c r="A53" s="56" t="s">
        <v>57</v>
      </c>
      <c r="B53" s="291" t="s">
        <v>365</v>
      </c>
      <c r="C53" s="292"/>
      <c r="D53" s="293"/>
      <c r="E53" s="313" t="s">
        <v>366</v>
      </c>
      <c r="F53" s="314"/>
      <c r="G53" s="315"/>
      <c r="H53" s="172" t="s">
        <v>373</v>
      </c>
      <c r="I53" s="173"/>
      <c r="J53" s="173"/>
      <c r="K53" s="173"/>
      <c r="L53" s="174"/>
      <c r="M53" s="87"/>
    </row>
    <row r="54" spans="1:13" s="89" customFormat="1" ht="104.55" customHeight="1">
      <c r="A54" s="95" t="s">
        <v>58</v>
      </c>
      <c r="B54" s="291" t="s">
        <v>367</v>
      </c>
      <c r="C54" s="292"/>
      <c r="D54" s="293"/>
      <c r="E54" s="313" t="s">
        <v>366</v>
      </c>
      <c r="F54" s="314"/>
      <c r="G54" s="315"/>
      <c r="H54" s="172" t="s">
        <v>373</v>
      </c>
      <c r="I54" s="173"/>
      <c r="J54" s="173"/>
      <c r="K54" s="173"/>
      <c r="L54" s="174"/>
      <c r="M54" s="87"/>
    </row>
    <row r="55" spans="1:13" ht="46.2" customHeight="1">
      <c r="A55" s="96" t="s">
        <v>60</v>
      </c>
      <c r="B55" s="99" t="s">
        <v>27</v>
      </c>
      <c r="C55" s="100"/>
      <c r="D55" s="100"/>
      <c r="E55" s="316" t="str">
        <f>IF(E56="С","(после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5" s="317"/>
      <c r="G55" s="169"/>
      <c r="H55" s="136" t="s">
        <v>28</v>
      </c>
      <c r="I55" s="136"/>
      <c r="J55" s="136"/>
      <c r="K55" s="136"/>
      <c r="L55" s="142"/>
      <c r="M55" s="21"/>
    </row>
    <row r="56" spans="1:13" ht="88.95" customHeight="1">
      <c r="A56" s="98"/>
      <c r="B56" s="105"/>
      <c r="C56" s="106"/>
      <c r="D56" s="106"/>
      <c r="E56" s="38" t="str">
        <f>IF(YEAR(K13+1)=1900," ","С")</f>
        <v>С</v>
      </c>
      <c r="F56" s="72">
        <f>IF(YEAR(K13)=1900," ",K13)</f>
        <v>44736</v>
      </c>
      <c r="G56" s="73"/>
      <c r="H56" s="146"/>
      <c r="I56" s="146"/>
      <c r="J56" s="146"/>
      <c r="K56" s="146"/>
      <c r="L56" s="147"/>
      <c r="M56" s="21"/>
    </row>
    <row r="57" spans="1:13" ht="97.2" customHeight="1">
      <c r="A57" s="32" t="s">
        <v>61</v>
      </c>
      <c r="B57" s="139" t="s">
        <v>59</v>
      </c>
      <c r="C57" s="140"/>
      <c r="D57" s="141"/>
      <c r="E57" s="148" t="s">
        <v>29</v>
      </c>
      <c r="F57" s="146"/>
      <c r="G57" s="147"/>
      <c r="H57" s="172" t="s">
        <v>373</v>
      </c>
      <c r="I57" s="173"/>
      <c r="J57" s="173"/>
      <c r="K57" s="173"/>
      <c r="L57" s="174"/>
      <c r="M57" s="39"/>
    </row>
    <row r="58" spans="1:13" ht="95.1" customHeight="1">
      <c r="A58" s="32" t="s">
        <v>63</v>
      </c>
      <c r="B58" s="139" t="s">
        <v>30</v>
      </c>
      <c r="C58" s="140"/>
      <c r="D58" s="141"/>
      <c r="E58" s="133" t="s">
        <v>31</v>
      </c>
      <c r="F58" s="191"/>
      <c r="G58" s="192"/>
      <c r="H58" s="172" t="s">
        <v>373</v>
      </c>
      <c r="I58" s="173"/>
      <c r="J58" s="173"/>
      <c r="K58" s="173"/>
      <c r="L58" s="174"/>
      <c r="M58" s="39"/>
    </row>
    <row r="59" spans="1:13" ht="136.5" customHeight="1">
      <c r="A59" s="32" t="s">
        <v>64</v>
      </c>
      <c r="B59" s="139" t="s">
        <v>343</v>
      </c>
      <c r="C59" s="140"/>
      <c r="D59" s="141"/>
      <c r="E59" s="133" t="s">
        <v>32</v>
      </c>
      <c r="F59" s="191"/>
      <c r="G59" s="192"/>
      <c r="H59" s="172" t="s">
        <v>373</v>
      </c>
      <c r="I59" s="173"/>
      <c r="J59" s="173"/>
      <c r="K59" s="173"/>
      <c r="L59" s="174"/>
      <c r="M59" s="39"/>
    </row>
    <row r="60" spans="1:13" ht="177.3" customHeight="1">
      <c r="A60" s="32" t="s">
        <v>68</v>
      </c>
      <c r="B60" s="139" t="s">
        <v>62</v>
      </c>
      <c r="C60" s="140"/>
      <c r="D60" s="141"/>
      <c r="E60" s="133" t="s">
        <v>32</v>
      </c>
      <c r="F60" s="191"/>
      <c r="G60" s="192"/>
      <c r="H60" s="133" t="s">
        <v>13</v>
      </c>
      <c r="I60" s="134"/>
      <c r="J60" s="134"/>
      <c r="K60" s="134"/>
      <c r="L60" s="135"/>
      <c r="M60" s="40"/>
    </row>
    <row r="61" spans="1:13" ht="78.75" customHeight="1">
      <c r="A61" s="32" t="s">
        <v>69</v>
      </c>
      <c r="B61" s="139" t="s">
        <v>65</v>
      </c>
      <c r="C61" s="140"/>
      <c r="D61" s="141"/>
      <c r="E61" s="108" t="s">
        <v>66</v>
      </c>
      <c r="F61" s="136"/>
      <c r="G61" s="142"/>
      <c r="H61" s="108" t="s">
        <v>67</v>
      </c>
      <c r="I61" s="170"/>
      <c r="J61" s="170"/>
      <c r="K61" s="170"/>
      <c r="L61" s="171"/>
      <c r="M61" s="39"/>
    </row>
    <row r="62" spans="1:13">
      <c r="A62" s="96" t="s">
        <v>70</v>
      </c>
      <c r="B62" s="99" t="s">
        <v>382</v>
      </c>
      <c r="C62" s="100"/>
      <c r="D62" s="100"/>
      <c r="E62" s="203" t="s">
        <v>11</v>
      </c>
      <c r="F62" s="154"/>
      <c r="G62" s="154"/>
      <c r="H62" s="108" t="s">
        <v>195</v>
      </c>
      <c r="I62" s="136"/>
      <c r="J62" s="136"/>
      <c r="K62" s="136"/>
      <c r="L62" s="142"/>
      <c r="M62" s="21"/>
    </row>
    <row r="63" spans="1:13">
      <c r="A63" s="97"/>
      <c r="B63" s="102"/>
      <c r="C63" s="103"/>
      <c r="D63" s="103"/>
      <c r="E63" s="181">
        <f>K3-41</f>
        <v>44774</v>
      </c>
      <c r="F63" s="182"/>
      <c r="G63" s="183"/>
      <c r="H63" s="143"/>
      <c r="I63" s="144"/>
      <c r="J63" s="144"/>
      <c r="K63" s="144"/>
      <c r="L63" s="145"/>
      <c r="M63" s="21"/>
    </row>
    <row r="64" spans="1:13" ht="52.5" customHeight="1">
      <c r="A64" s="98"/>
      <c r="B64" s="105"/>
      <c r="C64" s="106"/>
      <c r="D64" s="106"/>
      <c r="E64" s="148" t="s">
        <v>344</v>
      </c>
      <c r="F64" s="146"/>
      <c r="G64" s="146"/>
      <c r="H64" s="148"/>
      <c r="I64" s="146"/>
      <c r="J64" s="146"/>
      <c r="K64" s="146"/>
      <c r="L64" s="147"/>
      <c r="M64" s="21"/>
    </row>
    <row r="65" spans="1:13" s="42" customFormat="1" ht="121.65" customHeight="1">
      <c r="A65" s="41" t="s">
        <v>72</v>
      </c>
      <c r="B65" s="139" t="s">
        <v>383</v>
      </c>
      <c r="C65" s="140"/>
      <c r="D65" s="141"/>
      <c r="E65" s="133" t="s">
        <v>29</v>
      </c>
      <c r="F65" s="191"/>
      <c r="G65" s="192"/>
      <c r="H65" s="172" t="s">
        <v>384</v>
      </c>
      <c r="I65" s="173"/>
      <c r="J65" s="173"/>
      <c r="K65" s="173"/>
      <c r="L65" s="174"/>
      <c r="M65" s="39"/>
    </row>
    <row r="66" spans="1:13" ht="150.75" customHeight="1">
      <c r="A66" s="32" t="s">
        <v>76</v>
      </c>
      <c r="B66" s="139" t="s">
        <v>324</v>
      </c>
      <c r="C66" s="140"/>
      <c r="D66" s="141"/>
      <c r="E66" s="133" t="s">
        <v>71</v>
      </c>
      <c r="F66" s="191"/>
      <c r="G66" s="192"/>
      <c r="H66" s="172" t="s">
        <v>384</v>
      </c>
      <c r="I66" s="173"/>
      <c r="J66" s="173"/>
      <c r="K66" s="173"/>
      <c r="L66" s="174"/>
      <c r="M66" s="39"/>
    </row>
    <row r="67" spans="1:13" s="42" customFormat="1" ht="93.15" customHeight="1">
      <c r="A67" s="41" t="s">
        <v>79</v>
      </c>
      <c r="B67" s="220" t="s">
        <v>73</v>
      </c>
      <c r="C67" s="221"/>
      <c r="D67" s="222"/>
      <c r="E67" s="108" t="s">
        <v>74</v>
      </c>
      <c r="F67" s="136"/>
      <c r="G67" s="142"/>
      <c r="H67" s="172" t="s">
        <v>384</v>
      </c>
      <c r="I67" s="173"/>
      <c r="J67" s="173"/>
      <c r="K67" s="173"/>
      <c r="L67" s="174"/>
      <c r="M67" s="39"/>
    </row>
    <row r="68" spans="1:13">
      <c r="A68" s="96" t="s">
        <v>82</v>
      </c>
      <c r="B68" s="99" t="s">
        <v>75</v>
      </c>
      <c r="C68" s="100"/>
      <c r="D68" s="101"/>
      <c r="E68" s="203" t="s">
        <v>11</v>
      </c>
      <c r="F68" s="154"/>
      <c r="G68" s="155"/>
      <c r="H68" s="136" t="s">
        <v>78</v>
      </c>
      <c r="I68" s="136"/>
      <c r="J68" s="136"/>
      <c r="K68" s="136"/>
      <c r="L68" s="142"/>
      <c r="M68" s="21"/>
    </row>
    <row r="69" spans="1:13">
      <c r="A69" s="97"/>
      <c r="B69" s="102"/>
      <c r="C69" s="103"/>
      <c r="D69" s="104"/>
      <c r="E69" s="181">
        <f>K3-46</f>
        <v>44769</v>
      </c>
      <c r="F69" s="182"/>
      <c r="G69" s="183"/>
      <c r="H69" s="144"/>
      <c r="I69" s="144"/>
      <c r="J69" s="144"/>
      <c r="K69" s="144"/>
      <c r="L69" s="145"/>
      <c r="M69" s="21"/>
    </row>
    <row r="70" spans="1:13" ht="39.450000000000003" customHeight="1">
      <c r="A70" s="98"/>
      <c r="B70" s="105"/>
      <c r="C70" s="106"/>
      <c r="D70" s="107"/>
      <c r="E70" s="148" t="s">
        <v>77</v>
      </c>
      <c r="F70" s="146"/>
      <c r="G70" s="147"/>
      <c r="H70" s="146"/>
      <c r="I70" s="146"/>
      <c r="J70" s="146"/>
      <c r="K70" s="146"/>
      <c r="L70" s="147"/>
      <c r="M70" s="21"/>
    </row>
    <row r="71" spans="1:13" ht="93.15" customHeight="1">
      <c r="A71" s="32" t="s">
        <v>85</v>
      </c>
      <c r="B71" s="139" t="s">
        <v>325</v>
      </c>
      <c r="C71" s="140"/>
      <c r="D71" s="141"/>
      <c r="E71" s="133" t="s">
        <v>80</v>
      </c>
      <c r="F71" s="191"/>
      <c r="G71" s="192"/>
      <c r="H71" s="172" t="s">
        <v>384</v>
      </c>
      <c r="I71" s="173"/>
      <c r="J71" s="173"/>
      <c r="K71" s="173"/>
      <c r="L71" s="174"/>
      <c r="M71" s="40"/>
    </row>
    <row r="72" spans="1:13" ht="27" customHeight="1">
      <c r="A72" s="149" t="s">
        <v>81</v>
      </c>
      <c r="B72" s="150"/>
      <c r="C72" s="150"/>
      <c r="D72" s="150"/>
      <c r="E72" s="193"/>
      <c r="F72" s="193"/>
      <c r="G72" s="193"/>
      <c r="H72" s="150"/>
      <c r="I72" s="150"/>
      <c r="J72" s="150"/>
      <c r="K72" s="150"/>
      <c r="L72" s="151"/>
      <c r="M72" s="30"/>
    </row>
    <row r="73" spans="1:13" ht="45.75" customHeight="1">
      <c r="A73" s="96" t="s">
        <v>88</v>
      </c>
      <c r="B73" s="99" t="s">
        <v>385</v>
      </c>
      <c r="C73" s="100"/>
      <c r="D73" s="100"/>
      <c r="E73" s="167" t="s">
        <v>83</v>
      </c>
      <c r="F73" s="168"/>
      <c r="G73" s="169"/>
      <c r="H73" s="136" t="s">
        <v>84</v>
      </c>
      <c r="I73" s="136"/>
      <c r="J73" s="136"/>
      <c r="K73" s="136"/>
      <c r="L73" s="142"/>
      <c r="M73" s="21"/>
    </row>
    <row r="74" spans="1:13" ht="19.2" customHeight="1">
      <c r="A74" s="98"/>
      <c r="B74" s="105"/>
      <c r="C74" s="106"/>
      <c r="D74" s="106"/>
      <c r="E74" s="43" t="str">
        <f>IF(YEAR(K13)=1900," ","C")</f>
        <v>C</v>
      </c>
      <c r="F74" s="72">
        <f>IF(YEAR(K13)=1900," ",K13)</f>
        <v>44736</v>
      </c>
      <c r="G74" s="73"/>
      <c r="H74" s="146"/>
      <c r="I74" s="146"/>
      <c r="J74" s="146"/>
      <c r="K74" s="146"/>
      <c r="L74" s="147"/>
      <c r="M74" s="21"/>
    </row>
    <row r="75" spans="1:13" ht="67.2" customHeight="1">
      <c r="A75" s="32" t="s">
        <v>91</v>
      </c>
      <c r="B75" s="139" t="s">
        <v>86</v>
      </c>
      <c r="C75" s="140"/>
      <c r="D75" s="141"/>
      <c r="E75" s="148" t="s">
        <v>87</v>
      </c>
      <c r="F75" s="146"/>
      <c r="G75" s="147"/>
      <c r="H75" s="133" t="s">
        <v>373</v>
      </c>
      <c r="I75" s="212"/>
      <c r="J75" s="212"/>
      <c r="K75" s="212"/>
      <c r="L75" s="213"/>
      <c r="M75" s="39"/>
    </row>
    <row r="76" spans="1:13" ht="97.2" customHeight="1">
      <c r="A76" s="32" t="s">
        <v>96</v>
      </c>
      <c r="B76" s="139" t="s">
        <v>386</v>
      </c>
      <c r="C76" s="140"/>
      <c r="D76" s="141"/>
      <c r="E76" s="133" t="s">
        <v>89</v>
      </c>
      <c r="F76" s="191"/>
      <c r="G76" s="192"/>
      <c r="H76" s="133" t="s">
        <v>90</v>
      </c>
      <c r="I76" s="212"/>
      <c r="J76" s="212"/>
      <c r="K76" s="212"/>
      <c r="L76" s="213"/>
      <c r="M76" s="39"/>
    </row>
    <row r="77" spans="1:13" ht="92.25" customHeight="1">
      <c r="A77" s="32" t="s">
        <v>97</v>
      </c>
      <c r="B77" s="139" t="s">
        <v>92</v>
      </c>
      <c r="C77" s="140"/>
      <c r="D77" s="141"/>
      <c r="E77" s="133" t="s">
        <v>87</v>
      </c>
      <c r="F77" s="191"/>
      <c r="G77" s="192"/>
      <c r="H77" s="172" t="s">
        <v>384</v>
      </c>
      <c r="I77" s="173"/>
      <c r="J77" s="173"/>
      <c r="K77" s="173"/>
      <c r="L77" s="174"/>
      <c r="M77" s="39"/>
    </row>
    <row r="78" spans="1:13" ht="76.05" customHeight="1">
      <c r="A78" s="32" t="s">
        <v>99</v>
      </c>
      <c r="B78" s="139" t="s">
        <v>93</v>
      </c>
      <c r="C78" s="140"/>
      <c r="D78" s="141"/>
      <c r="E78" s="133" t="s">
        <v>94</v>
      </c>
      <c r="F78" s="191"/>
      <c r="G78" s="192"/>
      <c r="H78" s="133" t="s">
        <v>95</v>
      </c>
      <c r="I78" s="212"/>
      <c r="J78" s="212"/>
      <c r="K78" s="212"/>
      <c r="L78" s="213"/>
      <c r="M78" s="39"/>
    </row>
    <row r="79" spans="1:13" ht="123" customHeight="1">
      <c r="A79" s="32" t="s">
        <v>101</v>
      </c>
      <c r="B79" s="139" t="s">
        <v>98</v>
      </c>
      <c r="C79" s="140"/>
      <c r="D79" s="141"/>
      <c r="E79" s="133" t="s">
        <v>359</v>
      </c>
      <c r="F79" s="191"/>
      <c r="G79" s="192"/>
      <c r="H79" s="172" t="s">
        <v>384</v>
      </c>
      <c r="I79" s="173"/>
      <c r="J79" s="173"/>
      <c r="K79" s="173"/>
      <c r="L79" s="174"/>
      <c r="M79" s="39"/>
    </row>
    <row r="80" spans="1:13" ht="137.85" customHeight="1">
      <c r="A80" s="32" t="s">
        <v>105</v>
      </c>
      <c r="B80" s="139" t="s">
        <v>323</v>
      </c>
      <c r="C80" s="140"/>
      <c r="D80" s="141"/>
      <c r="E80" s="133" t="s">
        <v>360</v>
      </c>
      <c r="F80" s="191"/>
      <c r="G80" s="192"/>
      <c r="H80" s="133" t="s">
        <v>100</v>
      </c>
      <c r="I80" s="212"/>
      <c r="J80" s="212"/>
      <c r="K80" s="212"/>
      <c r="L80" s="213"/>
      <c r="M80" s="39"/>
    </row>
    <row r="81" spans="1:13">
      <c r="A81" s="96" t="s">
        <v>109</v>
      </c>
      <c r="B81" s="99" t="s">
        <v>102</v>
      </c>
      <c r="C81" s="100"/>
      <c r="D81" s="101"/>
      <c r="E81" s="203" t="s">
        <v>11</v>
      </c>
      <c r="F81" s="154"/>
      <c r="G81" s="155"/>
      <c r="H81" s="136" t="s">
        <v>104</v>
      </c>
      <c r="I81" s="136"/>
      <c r="J81" s="136"/>
      <c r="K81" s="136"/>
      <c r="L81" s="142"/>
      <c r="M81" s="21"/>
    </row>
    <row r="82" spans="1:13">
      <c r="A82" s="97"/>
      <c r="B82" s="102"/>
      <c r="C82" s="103"/>
      <c r="D82" s="104"/>
      <c r="E82" s="181">
        <f>K3-6</f>
        <v>44809</v>
      </c>
      <c r="F82" s="182"/>
      <c r="G82" s="81"/>
      <c r="H82" s="144"/>
      <c r="I82" s="144"/>
      <c r="J82" s="144"/>
      <c r="K82" s="144"/>
      <c r="L82" s="145"/>
      <c r="M82" s="21"/>
    </row>
    <row r="83" spans="1:13" ht="110.1" customHeight="1">
      <c r="A83" s="98"/>
      <c r="B83" s="105"/>
      <c r="C83" s="106"/>
      <c r="D83" s="107"/>
      <c r="E83" s="143" t="s">
        <v>103</v>
      </c>
      <c r="F83" s="144"/>
      <c r="G83" s="145"/>
      <c r="H83" s="146"/>
      <c r="I83" s="146"/>
      <c r="J83" s="146"/>
      <c r="K83" s="146"/>
      <c r="L83" s="147"/>
      <c r="M83" s="21"/>
    </row>
    <row r="84" spans="1:13">
      <c r="A84" s="96" t="s">
        <v>110</v>
      </c>
      <c r="B84" s="99" t="s">
        <v>107</v>
      </c>
      <c r="C84" s="100"/>
      <c r="D84" s="101"/>
      <c r="E84" s="203" t="s">
        <v>11</v>
      </c>
      <c r="F84" s="154"/>
      <c r="G84" s="155"/>
      <c r="H84" s="136" t="s">
        <v>106</v>
      </c>
      <c r="I84" s="136"/>
      <c r="J84" s="136"/>
      <c r="K84" s="136"/>
      <c r="L84" s="142"/>
      <c r="M84" s="21"/>
    </row>
    <row r="85" spans="1:13">
      <c r="A85" s="97"/>
      <c r="B85" s="102"/>
      <c r="C85" s="103"/>
      <c r="D85" s="104"/>
      <c r="E85" s="181">
        <f>K3-6</f>
        <v>44809</v>
      </c>
      <c r="F85" s="182"/>
      <c r="G85" s="183"/>
      <c r="H85" s="144"/>
      <c r="I85" s="144"/>
      <c r="J85" s="144"/>
      <c r="K85" s="144"/>
      <c r="L85" s="145"/>
      <c r="M85" s="21"/>
    </row>
    <row r="86" spans="1:13" ht="82.5" customHeight="1">
      <c r="A86" s="98"/>
      <c r="B86" s="105"/>
      <c r="C86" s="106"/>
      <c r="D86" s="107"/>
      <c r="E86" s="148" t="s">
        <v>108</v>
      </c>
      <c r="F86" s="146"/>
      <c r="G86" s="147"/>
      <c r="H86" s="146"/>
      <c r="I86" s="146"/>
      <c r="J86" s="146"/>
      <c r="K86" s="146"/>
      <c r="L86" s="147"/>
      <c r="M86" s="21"/>
    </row>
    <row r="87" spans="1:13" s="55" customFormat="1" ht="145.5" customHeight="1">
      <c r="A87" s="56" t="s">
        <v>111</v>
      </c>
      <c r="B87" s="291" t="s">
        <v>387</v>
      </c>
      <c r="C87" s="292"/>
      <c r="D87" s="293"/>
      <c r="E87" s="167" t="s">
        <v>349</v>
      </c>
      <c r="F87" s="168"/>
      <c r="G87" s="169"/>
      <c r="H87" s="172" t="s">
        <v>350</v>
      </c>
      <c r="I87" s="289"/>
      <c r="J87" s="289"/>
      <c r="K87" s="289"/>
      <c r="L87" s="290"/>
      <c r="M87" s="39"/>
    </row>
    <row r="88" spans="1:13" s="55" customFormat="1" ht="14.25" customHeight="1">
      <c r="A88" s="249" t="s">
        <v>112</v>
      </c>
      <c r="B88" s="252" t="s">
        <v>388</v>
      </c>
      <c r="C88" s="253"/>
      <c r="D88" s="253"/>
      <c r="E88" s="167" t="s">
        <v>11</v>
      </c>
      <c r="F88" s="168"/>
      <c r="G88" s="169"/>
      <c r="H88" s="167" t="s">
        <v>389</v>
      </c>
      <c r="I88" s="168"/>
      <c r="J88" s="168"/>
      <c r="K88" s="168"/>
      <c r="L88" s="169"/>
      <c r="M88" s="39"/>
    </row>
    <row r="89" spans="1:13" s="55" customFormat="1" ht="15" customHeight="1">
      <c r="A89" s="250"/>
      <c r="B89" s="254"/>
      <c r="C89" s="255"/>
      <c r="D89" s="255"/>
      <c r="E89" s="246">
        <f>F193-4</f>
        <v>44800</v>
      </c>
      <c r="F89" s="247"/>
      <c r="G89" s="75"/>
      <c r="H89" s="175"/>
      <c r="I89" s="176"/>
      <c r="J89" s="176"/>
      <c r="K89" s="176"/>
      <c r="L89" s="177"/>
      <c r="M89" s="39"/>
    </row>
    <row r="90" spans="1:13" s="55" customFormat="1" ht="18" customHeight="1">
      <c r="A90" s="250"/>
      <c r="B90" s="254"/>
      <c r="C90" s="255"/>
      <c r="D90" s="255"/>
      <c r="E90" s="57" t="s">
        <v>178</v>
      </c>
      <c r="F90" s="61">
        <f>K3-4</f>
        <v>44811</v>
      </c>
      <c r="G90" s="62"/>
      <c r="H90" s="175"/>
      <c r="I90" s="176"/>
      <c r="J90" s="176"/>
      <c r="K90" s="176"/>
      <c r="L90" s="177"/>
      <c r="M90" s="39"/>
    </row>
    <row r="91" spans="1:13" s="55" customFormat="1" ht="41.4" customHeight="1">
      <c r="A91" s="251"/>
      <c r="B91" s="256"/>
      <c r="C91" s="257"/>
      <c r="D91" s="257"/>
      <c r="E91" s="187" t="s">
        <v>351</v>
      </c>
      <c r="F91" s="188"/>
      <c r="G91" s="189"/>
      <c r="H91" s="187"/>
      <c r="I91" s="188"/>
      <c r="J91" s="188"/>
      <c r="K91" s="188"/>
      <c r="L91" s="189"/>
      <c r="M91" s="39"/>
    </row>
    <row r="92" spans="1:13" s="55" customFormat="1" ht="17.399999999999999" customHeight="1">
      <c r="A92" s="249" t="s">
        <v>114</v>
      </c>
      <c r="B92" s="252" t="s">
        <v>390</v>
      </c>
      <c r="C92" s="253"/>
      <c r="D92" s="253"/>
      <c r="E92" s="244">
        <f>F193-1</f>
        <v>44803</v>
      </c>
      <c r="F92" s="245"/>
      <c r="G92" s="79"/>
      <c r="H92" s="168" t="s">
        <v>354</v>
      </c>
      <c r="I92" s="168"/>
      <c r="J92" s="168"/>
      <c r="K92" s="168"/>
      <c r="L92" s="169"/>
      <c r="M92" s="39"/>
    </row>
    <row r="93" spans="1:13" s="55" customFormat="1" ht="18.75" customHeight="1">
      <c r="A93" s="250"/>
      <c r="B93" s="254"/>
      <c r="C93" s="255"/>
      <c r="D93" s="255"/>
      <c r="E93" s="57" t="s">
        <v>353</v>
      </c>
      <c r="F93" s="61">
        <f>F193</f>
        <v>44804</v>
      </c>
      <c r="G93" s="62" t="s">
        <v>361</v>
      </c>
      <c r="H93" s="176"/>
      <c r="I93" s="176"/>
      <c r="J93" s="176"/>
      <c r="K93" s="176"/>
      <c r="L93" s="177"/>
      <c r="M93" s="39"/>
    </row>
    <row r="94" spans="1:13" s="55" customFormat="1" ht="18.75" customHeight="1">
      <c r="A94" s="250"/>
      <c r="B94" s="254"/>
      <c r="C94" s="255"/>
      <c r="D94" s="255"/>
      <c r="E94" s="286">
        <f>K3-1</f>
        <v>44814</v>
      </c>
      <c r="F94" s="287"/>
      <c r="G94" s="288"/>
      <c r="H94" s="176"/>
      <c r="I94" s="176"/>
      <c r="J94" s="176"/>
      <c r="K94" s="176"/>
      <c r="L94" s="177"/>
      <c r="M94" s="39"/>
    </row>
    <row r="95" spans="1:13" s="55" customFormat="1" ht="19.5" customHeight="1">
      <c r="A95" s="250"/>
      <c r="B95" s="254"/>
      <c r="C95" s="255"/>
      <c r="D95" s="255"/>
      <c r="E95" s="57" t="s">
        <v>353</v>
      </c>
      <c r="F95" s="61">
        <f>K3</f>
        <v>44815</v>
      </c>
      <c r="G95" s="62"/>
      <c r="H95" s="176"/>
      <c r="I95" s="176"/>
      <c r="J95" s="176"/>
      <c r="K95" s="176"/>
      <c r="L95" s="177"/>
      <c r="M95" s="39"/>
    </row>
    <row r="96" spans="1:13" ht="61.8" customHeight="1">
      <c r="A96" s="251"/>
      <c r="B96" s="256"/>
      <c r="C96" s="257"/>
      <c r="D96" s="257"/>
      <c r="E96" s="187" t="s">
        <v>352</v>
      </c>
      <c r="F96" s="188"/>
      <c r="G96" s="189"/>
      <c r="H96" s="188"/>
      <c r="I96" s="188"/>
      <c r="J96" s="188"/>
      <c r="K96" s="188"/>
      <c r="L96" s="189"/>
      <c r="M96" s="39"/>
    </row>
    <row r="97" spans="1:13" ht="27" customHeight="1">
      <c r="A97" s="149" t="s">
        <v>113</v>
      </c>
      <c r="B97" s="150"/>
      <c r="C97" s="150"/>
      <c r="D97" s="150"/>
      <c r="E97" s="248"/>
      <c r="F97" s="248"/>
      <c r="G97" s="248"/>
      <c r="H97" s="150"/>
      <c r="I97" s="150"/>
      <c r="J97" s="150"/>
      <c r="K97" s="150"/>
      <c r="L97" s="151"/>
      <c r="M97" s="30"/>
    </row>
    <row r="98" spans="1:13" ht="79.5" customHeight="1">
      <c r="A98" s="32" t="s">
        <v>117</v>
      </c>
      <c r="B98" s="139" t="s">
        <v>115</v>
      </c>
      <c r="C98" s="140"/>
      <c r="D98" s="141"/>
      <c r="E98" s="108" t="s">
        <v>116</v>
      </c>
      <c r="F98" s="136"/>
      <c r="G98" s="142"/>
      <c r="H98" s="133" t="s">
        <v>373</v>
      </c>
      <c r="I98" s="134"/>
      <c r="J98" s="134"/>
      <c r="K98" s="134"/>
      <c r="L98" s="135"/>
      <c r="M98" s="40"/>
    </row>
    <row r="99" spans="1:13" ht="15.6" customHeight="1">
      <c r="A99" s="223" t="s">
        <v>120</v>
      </c>
      <c r="B99" s="99" t="s">
        <v>118</v>
      </c>
      <c r="C99" s="100"/>
      <c r="D99" s="101"/>
      <c r="E99" s="108" t="s">
        <v>11</v>
      </c>
      <c r="F99" s="136"/>
      <c r="G99" s="142"/>
      <c r="H99" s="136" t="s">
        <v>15</v>
      </c>
      <c r="I99" s="136"/>
      <c r="J99" s="136"/>
      <c r="K99" s="136"/>
      <c r="L99" s="142"/>
      <c r="M99" s="21"/>
    </row>
    <row r="100" spans="1:13">
      <c r="A100" s="224"/>
      <c r="B100" s="102"/>
      <c r="C100" s="103"/>
      <c r="D100" s="104"/>
      <c r="E100" s="242">
        <f>K3-11</f>
        <v>44804</v>
      </c>
      <c r="F100" s="243"/>
      <c r="G100" s="71"/>
      <c r="H100" s="144"/>
      <c r="I100" s="144"/>
      <c r="J100" s="144"/>
      <c r="K100" s="144"/>
      <c r="L100" s="145"/>
      <c r="M100" s="21"/>
    </row>
    <row r="101" spans="1:13" ht="62.55" customHeight="1">
      <c r="A101" s="225"/>
      <c r="B101" s="105"/>
      <c r="C101" s="106"/>
      <c r="D101" s="107"/>
      <c r="E101" s="143" t="s">
        <v>119</v>
      </c>
      <c r="F101" s="144"/>
      <c r="G101" s="145"/>
      <c r="H101" s="146"/>
      <c r="I101" s="146"/>
      <c r="J101" s="146"/>
      <c r="K101" s="146"/>
      <c r="L101" s="147"/>
      <c r="M101" s="21"/>
    </row>
    <row r="102" spans="1:13" s="42" customFormat="1" ht="81.599999999999994" customHeight="1">
      <c r="A102" s="41" t="s">
        <v>123</v>
      </c>
      <c r="B102" s="139" t="s">
        <v>121</v>
      </c>
      <c r="C102" s="140"/>
      <c r="D102" s="140"/>
      <c r="E102" s="44" t="s">
        <v>122</v>
      </c>
      <c r="F102" s="77">
        <f>K3</f>
        <v>44815</v>
      </c>
      <c r="G102" s="78"/>
      <c r="H102" s="136" t="s">
        <v>15</v>
      </c>
      <c r="I102" s="137"/>
      <c r="J102" s="137"/>
      <c r="K102" s="137"/>
      <c r="L102" s="138"/>
      <c r="M102" s="40"/>
    </row>
    <row r="103" spans="1:13" s="42" customFormat="1" ht="52.5" customHeight="1">
      <c r="A103" s="223" t="s">
        <v>125</v>
      </c>
      <c r="B103" s="99" t="s">
        <v>339</v>
      </c>
      <c r="C103" s="100"/>
      <c r="D103" s="100"/>
      <c r="E103" s="108" t="s">
        <v>334</v>
      </c>
      <c r="F103" s="136"/>
      <c r="G103" s="142"/>
      <c r="H103" s="108" t="s">
        <v>124</v>
      </c>
      <c r="I103" s="136"/>
      <c r="J103" s="136"/>
      <c r="K103" s="136"/>
      <c r="L103" s="142"/>
      <c r="M103" s="40"/>
    </row>
    <row r="104" spans="1:13" s="42" customFormat="1" ht="14.4" customHeight="1">
      <c r="A104" s="224"/>
      <c r="B104" s="102"/>
      <c r="C104" s="103"/>
      <c r="D104" s="103"/>
      <c r="E104" s="240" t="s">
        <v>335</v>
      </c>
      <c r="F104" s="241"/>
      <c r="G104" s="71"/>
      <c r="H104" s="143"/>
      <c r="I104" s="144"/>
      <c r="J104" s="144"/>
      <c r="K104" s="144"/>
      <c r="L104" s="145"/>
      <c r="M104" s="40"/>
    </row>
    <row r="105" spans="1:13" s="42" customFormat="1" ht="24.45" customHeight="1">
      <c r="A105" s="224"/>
      <c r="B105" s="105"/>
      <c r="C105" s="106"/>
      <c r="D105" s="106"/>
      <c r="E105" s="304">
        <f>K3-2</f>
        <v>44813</v>
      </c>
      <c r="F105" s="305"/>
      <c r="G105" s="76"/>
      <c r="H105" s="148"/>
      <c r="I105" s="146"/>
      <c r="J105" s="146"/>
      <c r="K105" s="146"/>
      <c r="L105" s="147"/>
      <c r="M105" s="40"/>
    </row>
    <row r="106" spans="1:13" s="42" customFormat="1" ht="81.75" customHeight="1">
      <c r="A106" s="223" t="s">
        <v>129</v>
      </c>
      <c r="B106" s="99" t="s">
        <v>331</v>
      </c>
      <c r="C106" s="100"/>
      <c r="D106" s="101"/>
      <c r="E106" s="143" t="s">
        <v>338</v>
      </c>
      <c r="F106" s="144"/>
      <c r="G106" s="145"/>
      <c r="H106" s="143" t="s">
        <v>124</v>
      </c>
      <c r="I106" s="144"/>
      <c r="J106" s="144"/>
      <c r="K106" s="144"/>
      <c r="L106" s="145"/>
      <c r="M106" s="40"/>
    </row>
    <row r="107" spans="1:13" s="42" customFormat="1" ht="15.6" customHeight="1">
      <c r="A107" s="224"/>
      <c r="B107" s="102"/>
      <c r="C107" s="103"/>
      <c r="D107" s="104"/>
      <c r="E107" s="229" t="s">
        <v>337</v>
      </c>
      <c r="F107" s="230"/>
      <c r="G107" s="231"/>
      <c r="H107" s="143"/>
      <c r="I107" s="144"/>
      <c r="J107" s="144"/>
      <c r="K107" s="144"/>
      <c r="L107" s="145"/>
      <c r="M107" s="40"/>
    </row>
    <row r="108" spans="1:13" s="42" customFormat="1" ht="24" customHeight="1">
      <c r="A108" s="225"/>
      <c r="B108" s="105"/>
      <c r="C108" s="106"/>
      <c r="D108" s="107"/>
      <c r="E108" s="184">
        <f>K3-2</f>
        <v>44813</v>
      </c>
      <c r="F108" s="185"/>
      <c r="G108" s="186"/>
      <c r="H108" s="148"/>
      <c r="I108" s="146"/>
      <c r="J108" s="146"/>
      <c r="K108" s="146"/>
      <c r="L108" s="147"/>
      <c r="M108" s="40"/>
    </row>
    <row r="109" spans="1:13" s="42" customFormat="1" ht="78" customHeight="1">
      <c r="A109" s="223" t="s">
        <v>133</v>
      </c>
      <c r="B109" s="99" t="s">
        <v>336</v>
      </c>
      <c r="C109" s="100"/>
      <c r="D109" s="100"/>
      <c r="E109" s="167" t="s">
        <v>332</v>
      </c>
      <c r="F109" s="168"/>
      <c r="G109" s="169"/>
      <c r="H109" s="108" t="s">
        <v>124</v>
      </c>
      <c r="I109" s="136"/>
      <c r="J109" s="136"/>
      <c r="K109" s="136"/>
      <c r="L109" s="142"/>
      <c r="M109" s="40"/>
    </row>
    <row r="110" spans="1:13" s="42" customFormat="1" ht="16.2" customHeight="1">
      <c r="A110" s="224"/>
      <c r="B110" s="102"/>
      <c r="C110" s="103"/>
      <c r="D110" s="103"/>
      <c r="E110" s="302" t="s">
        <v>333</v>
      </c>
      <c r="F110" s="303"/>
      <c r="G110" s="75"/>
      <c r="H110" s="143"/>
      <c r="I110" s="144"/>
      <c r="J110" s="144"/>
      <c r="K110" s="144"/>
      <c r="L110" s="145"/>
      <c r="M110" s="40"/>
    </row>
    <row r="111" spans="1:13" s="42" customFormat="1" ht="18.75" customHeight="1">
      <c r="A111" s="225"/>
      <c r="B111" s="105"/>
      <c r="C111" s="106"/>
      <c r="D111" s="106"/>
      <c r="E111" s="306">
        <f>K3-2</f>
        <v>44813</v>
      </c>
      <c r="F111" s="307"/>
      <c r="G111" s="74"/>
      <c r="H111" s="148"/>
      <c r="I111" s="146"/>
      <c r="J111" s="146"/>
      <c r="K111" s="146"/>
      <c r="L111" s="147"/>
      <c r="M111" s="40"/>
    </row>
    <row r="112" spans="1:13" ht="14.4" customHeight="1">
      <c r="A112" s="96" t="s">
        <v>136</v>
      </c>
      <c r="B112" s="99" t="s">
        <v>127</v>
      </c>
      <c r="C112" s="100"/>
      <c r="D112" s="101"/>
      <c r="E112" s="94" t="s">
        <v>41</v>
      </c>
      <c r="F112" s="232">
        <f>K3-29</f>
        <v>44786</v>
      </c>
      <c r="G112" s="233"/>
      <c r="H112" s="108" t="s">
        <v>126</v>
      </c>
      <c r="I112" s="136"/>
      <c r="J112" s="136"/>
      <c r="K112" s="136"/>
      <c r="L112" s="142"/>
      <c r="M112" s="21"/>
    </row>
    <row r="113" spans="1:13">
      <c r="A113" s="97"/>
      <c r="B113" s="102"/>
      <c r="C113" s="103"/>
      <c r="D113" s="104"/>
      <c r="E113" s="214" t="s">
        <v>337</v>
      </c>
      <c r="F113" s="215"/>
      <c r="G113" s="216"/>
      <c r="H113" s="143"/>
      <c r="I113" s="144"/>
      <c r="J113" s="144"/>
      <c r="K113" s="144"/>
      <c r="L113" s="145"/>
      <c r="M113" s="21"/>
    </row>
    <row r="114" spans="1:13" ht="16.95" customHeight="1">
      <c r="A114" s="97"/>
      <c r="B114" s="102"/>
      <c r="C114" s="103"/>
      <c r="D114" s="104"/>
      <c r="E114" s="226">
        <f>K3-2</f>
        <v>44813</v>
      </c>
      <c r="F114" s="227"/>
      <c r="G114" s="228"/>
      <c r="H114" s="143"/>
      <c r="I114" s="144"/>
      <c r="J114" s="144"/>
      <c r="K114" s="144"/>
      <c r="L114" s="145"/>
      <c r="M114" s="21"/>
    </row>
    <row r="115" spans="1:13" ht="58.65" customHeight="1">
      <c r="A115" s="98"/>
      <c r="B115" s="105"/>
      <c r="C115" s="106"/>
      <c r="D115" s="107"/>
      <c r="E115" s="148" t="s">
        <v>128</v>
      </c>
      <c r="F115" s="146"/>
      <c r="G115" s="147"/>
      <c r="H115" s="148"/>
      <c r="I115" s="146"/>
      <c r="J115" s="146"/>
      <c r="K115" s="146"/>
      <c r="L115" s="147"/>
      <c r="M115" s="21"/>
    </row>
    <row r="116" spans="1:13">
      <c r="A116" s="96" t="s">
        <v>138</v>
      </c>
      <c r="B116" s="99" t="s">
        <v>131</v>
      </c>
      <c r="C116" s="100"/>
      <c r="D116" s="100"/>
      <c r="E116" s="274" t="s">
        <v>11</v>
      </c>
      <c r="F116" s="204"/>
      <c r="G116" s="205"/>
      <c r="H116" s="136" t="s">
        <v>130</v>
      </c>
      <c r="I116" s="136"/>
      <c r="J116" s="136"/>
      <c r="K116" s="136"/>
      <c r="L116" s="142"/>
      <c r="M116" s="21"/>
    </row>
    <row r="117" spans="1:13">
      <c r="A117" s="97"/>
      <c r="B117" s="102"/>
      <c r="C117" s="103"/>
      <c r="D117" s="103"/>
      <c r="E117" s="237">
        <f>K3-31</f>
        <v>44784</v>
      </c>
      <c r="F117" s="238"/>
      <c r="G117" s="239"/>
      <c r="H117" s="144"/>
      <c r="I117" s="144"/>
      <c r="J117" s="144"/>
      <c r="K117" s="144"/>
      <c r="L117" s="145"/>
      <c r="M117" s="21"/>
    </row>
    <row r="118" spans="1:13" ht="64.95" customHeight="1">
      <c r="A118" s="98"/>
      <c r="B118" s="105"/>
      <c r="C118" s="106"/>
      <c r="D118" s="106"/>
      <c r="E118" s="143" t="s">
        <v>132</v>
      </c>
      <c r="F118" s="144"/>
      <c r="G118" s="145"/>
      <c r="H118" s="146"/>
      <c r="I118" s="146"/>
      <c r="J118" s="146"/>
      <c r="K118" s="146"/>
      <c r="L118" s="147"/>
      <c r="M118" s="21"/>
    </row>
    <row r="119" spans="1:13" ht="79.5" customHeight="1">
      <c r="A119" s="96" t="s">
        <v>141</v>
      </c>
      <c r="B119" s="99" t="s">
        <v>134</v>
      </c>
      <c r="C119" s="100"/>
      <c r="D119" s="100"/>
      <c r="E119" s="108" t="str">
        <f>IF(E120="До","(не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19" s="136"/>
      <c r="G119" s="142"/>
      <c r="H119" s="108" t="s">
        <v>135</v>
      </c>
      <c r="I119" s="136"/>
      <c r="J119" s="136"/>
      <c r="K119" s="136"/>
      <c r="L119" s="142"/>
      <c r="M119" s="21"/>
    </row>
    <row r="120" spans="1:13" ht="42.75" customHeight="1">
      <c r="A120" s="98"/>
      <c r="B120" s="105"/>
      <c r="C120" s="106"/>
      <c r="D120" s="106"/>
      <c r="E120" s="45" t="str">
        <f>IF(YEAR(K13+10)=1900," ","До")</f>
        <v>До</v>
      </c>
      <c r="F120" s="63">
        <f>IF(YEAR(K13)=1900," ",K13+10)</f>
        <v>44746</v>
      </c>
      <c r="G120" s="64"/>
      <c r="H120" s="148"/>
      <c r="I120" s="146"/>
      <c r="J120" s="146"/>
      <c r="K120" s="146"/>
      <c r="L120" s="147"/>
      <c r="M120" s="21"/>
    </row>
    <row r="121" spans="1:13" ht="64.5" customHeight="1">
      <c r="A121" s="96" t="s">
        <v>145</v>
      </c>
      <c r="B121" s="99" t="s">
        <v>137</v>
      </c>
      <c r="C121" s="100"/>
      <c r="D121" s="101"/>
      <c r="E121" s="143" t="str">
        <f>IF(E122="До","(не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21" s="144"/>
      <c r="G121" s="145"/>
      <c r="H121" s="108" t="s">
        <v>373</v>
      </c>
      <c r="I121" s="136"/>
      <c r="J121" s="136"/>
      <c r="K121" s="136"/>
      <c r="L121" s="142"/>
      <c r="M121" s="40"/>
    </row>
    <row r="122" spans="1:13" s="52" customFormat="1" ht="57.15" customHeight="1">
      <c r="A122" s="98"/>
      <c r="B122" s="105"/>
      <c r="C122" s="106"/>
      <c r="D122" s="107"/>
      <c r="E122" s="51" t="str">
        <f>IF(YEAR(K13+15)=1900," ","До")</f>
        <v>До</v>
      </c>
      <c r="F122" s="63">
        <f>IF(YEAR(K13)=1900," ",K13+15)</f>
        <v>44751</v>
      </c>
      <c r="G122" s="64"/>
      <c r="H122" s="148"/>
      <c r="I122" s="146"/>
      <c r="J122" s="146"/>
      <c r="K122" s="146"/>
      <c r="L122" s="147"/>
      <c r="M122" s="40"/>
    </row>
    <row r="123" spans="1:13" ht="66.150000000000006" customHeight="1">
      <c r="A123" s="96" t="s">
        <v>147</v>
      </c>
      <c r="B123" s="99" t="s">
        <v>139</v>
      </c>
      <c r="C123" s="100"/>
      <c r="D123" s="100"/>
      <c r="E123" s="167" t="str">
        <f>IF(E124="Не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23" s="168"/>
      <c r="G123" s="169"/>
      <c r="H123" s="136" t="s">
        <v>140</v>
      </c>
      <c r="I123" s="136"/>
      <c r="J123" s="136"/>
      <c r="K123" s="136"/>
      <c r="L123" s="142"/>
      <c r="M123" s="21"/>
    </row>
    <row r="124" spans="1:13" ht="16.95" customHeight="1">
      <c r="A124" s="97"/>
      <c r="B124" s="102"/>
      <c r="C124" s="103"/>
      <c r="D124" s="103"/>
      <c r="E124" s="294" t="str">
        <f>IF(YEAR(K13+30)=1900," ","Не позднее")</f>
        <v>Не позднее</v>
      </c>
      <c r="F124" s="295"/>
      <c r="G124" s="296"/>
      <c r="H124" s="144"/>
      <c r="I124" s="144"/>
      <c r="J124" s="144"/>
      <c r="K124" s="144"/>
      <c r="L124" s="145"/>
      <c r="M124" s="21"/>
    </row>
    <row r="125" spans="1:13" ht="97.2" customHeight="1">
      <c r="A125" s="98"/>
      <c r="B125" s="105"/>
      <c r="C125" s="106"/>
      <c r="D125" s="106"/>
      <c r="E125" s="269">
        <f>IF(YEAR(K13+30)=1900," ",K13+30)</f>
        <v>44766</v>
      </c>
      <c r="F125" s="270"/>
      <c r="G125" s="272"/>
      <c r="H125" s="146"/>
      <c r="I125" s="146"/>
      <c r="J125" s="146"/>
      <c r="K125" s="146"/>
      <c r="L125" s="147"/>
      <c r="M125" s="21"/>
    </row>
    <row r="126" spans="1:13" ht="32.25" customHeight="1">
      <c r="A126" s="96" t="s">
        <v>150</v>
      </c>
      <c r="B126" s="99" t="s">
        <v>345</v>
      </c>
      <c r="C126" s="100"/>
      <c r="D126" s="100"/>
      <c r="E126" s="143" t="s">
        <v>142</v>
      </c>
      <c r="F126" s="144"/>
      <c r="G126" s="145"/>
      <c r="H126" s="136" t="s">
        <v>391</v>
      </c>
      <c r="I126" s="136"/>
      <c r="J126" s="136"/>
      <c r="K126" s="136"/>
      <c r="L126" s="142"/>
      <c r="M126" s="21"/>
    </row>
    <row r="127" spans="1:13">
      <c r="A127" s="97"/>
      <c r="B127" s="102"/>
      <c r="C127" s="103"/>
      <c r="D127" s="103"/>
      <c r="E127" s="237">
        <f>F112-3</f>
        <v>44783</v>
      </c>
      <c r="F127" s="238"/>
      <c r="G127" s="239"/>
      <c r="H127" s="144"/>
      <c r="I127" s="144"/>
      <c r="J127" s="144"/>
      <c r="K127" s="144"/>
      <c r="L127" s="145"/>
      <c r="M127" s="21"/>
    </row>
    <row r="128" spans="1:13" ht="99.9" customHeight="1">
      <c r="A128" s="98"/>
      <c r="B128" s="105"/>
      <c r="C128" s="106"/>
      <c r="D128" s="106"/>
      <c r="E128" s="148" t="s">
        <v>143</v>
      </c>
      <c r="F128" s="146"/>
      <c r="G128" s="147"/>
      <c r="H128" s="146"/>
      <c r="I128" s="146"/>
      <c r="J128" s="146"/>
      <c r="K128" s="146"/>
      <c r="L128" s="147"/>
      <c r="M128" s="21"/>
    </row>
    <row r="129" spans="1:13" ht="97.8" customHeight="1">
      <c r="A129" s="32" t="s">
        <v>153</v>
      </c>
      <c r="B129" s="139" t="s">
        <v>144</v>
      </c>
      <c r="C129" s="140"/>
      <c r="D129" s="141"/>
      <c r="E129" s="148" t="s">
        <v>146</v>
      </c>
      <c r="F129" s="146"/>
      <c r="G129" s="147"/>
      <c r="H129" s="133" t="s">
        <v>373</v>
      </c>
      <c r="I129" s="134"/>
      <c r="J129" s="134"/>
      <c r="K129" s="134"/>
      <c r="L129" s="135"/>
      <c r="M129" s="40"/>
    </row>
    <row r="130" spans="1:13" ht="97.2" customHeight="1">
      <c r="A130" s="32" t="s">
        <v>156</v>
      </c>
      <c r="B130" s="139" t="s">
        <v>148</v>
      </c>
      <c r="C130" s="140"/>
      <c r="D130" s="141"/>
      <c r="E130" s="108" t="s">
        <v>342</v>
      </c>
      <c r="F130" s="136"/>
      <c r="G130" s="142"/>
      <c r="H130" s="133" t="s">
        <v>149</v>
      </c>
      <c r="I130" s="134"/>
      <c r="J130" s="134"/>
      <c r="K130" s="134"/>
      <c r="L130" s="135"/>
      <c r="M130" s="40"/>
    </row>
    <row r="131" spans="1:13" ht="14.4" customHeight="1">
      <c r="A131" s="96" t="s">
        <v>160</v>
      </c>
      <c r="B131" s="99" t="s">
        <v>151</v>
      </c>
      <c r="C131" s="100"/>
      <c r="D131" s="101"/>
      <c r="E131" s="53" t="s">
        <v>41</v>
      </c>
      <c r="F131" s="232">
        <f>K3-29</f>
        <v>44786</v>
      </c>
      <c r="G131" s="233"/>
      <c r="H131" s="108" t="s">
        <v>155</v>
      </c>
      <c r="I131" s="136"/>
      <c r="J131" s="136"/>
      <c r="K131" s="136"/>
      <c r="L131" s="142"/>
      <c r="M131" s="21"/>
    </row>
    <row r="132" spans="1:13" ht="19.5" customHeight="1">
      <c r="A132" s="97"/>
      <c r="B132" s="102"/>
      <c r="C132" s="103"/>
      <c r="D132" s="104"/>
      <c r="E132" s="143" t="s">
        <v>154</v>
      </c>
      <c r="F132" s="144"/>
      <c r="G132" s="145"/>
      <c r="H132" s="143"/>
      <c r="I132" s="144"/>
      <c r="J132" s="144"/>
      <c r="K132" s="144"/>
      <c r="L132" s="145"/>
      <c r="M132" s="21"/>
    </row>
    <row r="133" spans="1:13">
      <c r="A133" s="97"/>
      <c r="B133" s="102"/>
      <c r="C133" s="103"/>
      <c r="D133" s="104"/>
      <c r="E133" s="214" t="s">
        <v>337</v>
      </c>
      <c r="F133" s="215"/>
      <c r="G133" s="216"/>
      <c r="H133" s="143"/>
      <c r="I133" s="144"/>
      <c r="J133" s="144"/>
      <c r="K133" s="144"/>
      <c r="L133" s="145"/>
      <c r="M133" s="21"/>
    </row>
    <row r="134" spans="1:13" ht="59.85" customHeight="1">
      <c r="A134" s="98"/>
      <c r="B134" s="105"/>
      <c r="C134" s="106"/>
      <c r="D134" s="107"/>
      <c r="E134" s="217">
        <f>K3-2</f>
        <v>44813</v>
      </c>
      <c r="F134" s="218"/>
      <c r="G134" s="219"/>
      <c r="H134" s="148"/>
      <c r="I134" s="146"/>
      <c r="J134" s="146"/>
      <c r="K134" s="146"/>
      <c r="L134" s="147"/>
      <c r="M134" s="21"/>
    </row>
    <row r="135" spans="1:13" ht="178.65" customHeight="1">
      <c r="A135" s="32" t="s">
        <v>162</v>
      </c>
      <c r="B135" s="139" t="s">
        <v>152</v>
      </c>
      <c r="C135" s="140"/>
      <c r="D135" s="141"/>
      <c r="E135" s="234" t="s">
        <v>116</v>
      </c>
      <c r="F135" s="235"/>
      <c r="G135" s="236"/>
      <c r="H135" s="133" t="s">
        <v>373</v>
      </c>
      <c r="I135" s="134"/>
      <c r="J135" s="134"/>
      <c r="K135" s="134"/>
      <c r="L135" s="135"/>
      <c r="M135" s="40"/>
    </row>
    <row r="136" spans="1:13" ht="76.8" customHeight="1">
      <c r="A136" s="32" t="s">
        <v>165</v>
      </c>
      <c r="B136" s="139" t="s">
        <v>157</v>
      </c>
      <c r="C136" s="140"/>
      <c r="D136" s="141"/>
      <c r="E136" s="133" t="s">
        <v>159</v>
      </c>
      <c r="F136" s="191"/>
      <c r="G136" s="192"/>
      <c r="H136" s="133" t="s">
        <v>369</v>
      </c>
      <c r="I136" s="134"/>
      <c r="J136" s="134"/>
      <c r="K136" s="134"/>
      <c r="L136" s="135"/>
      <c r="M136" s="40"/>
    </row>
    <row r="137" spans="1:13" ht="168.75" customHeight="1">
      <c r="A137" s="32" t="s">
        <v>172</v>
      </c>
      <c r="B137" s="139" t="s">
        <v>392</v>
      </c>
      <c r="C137" s="140"/>
      <c r="D137" s="141"/>
      <c r="E137" s="133" t="s">
        <v>161</v>
      </c>
      <c r="F137" s="191"/>
      <c r="G137" s="192"/>
      <c r="H137" s="133" t="s">
        <v>158</v>
      </c>
      <c r="I137" s="134"/>
      <c r="J137" s="134"/>
      <c r="K137" s="134"/>
      <c r="L137" s="135"/>
      <c r="M137" s="40"/>
    </row>
    <row r="138" spans="1:13" ht="216.75" customHeight="1">
      <c r="A138" s="32" t="s">
        <v>175</v>
      </c>
      <c r="B138" s="139" t="s">
        <v>163</v>
      </c>
      <c r="C138" s="140"/>
      <c r="D138" s="141"/>
      <c r="E138" s="133" t="s">
        <v>164</v>
      </c>
      <c r="F138" s="191"/>
      <c r="G138" s="192"/>
      <c r="H138" s="133" t="s">
        <v>373</v>
      </c>
      <c r="I138" s="134"/>
      <c r="J138" s="134"/>
      <c r="K138" s="134"/>
      <c r="L138" s="135"/>
      <c r="M138" s="40"/>
    </row>
    <row r="139" spans="1:13" ht="156.75" customHeight="1">
      <c r="A139" s="32" t="s">
        <v>182</v>
      </c>
      <c r="B139" s="139" t="s">
        <v>166</v>
      </c>
      <c r="C139" s="140"/>
      <c r="D139" s="141"/>
      <c r="E139" s="108" t="s">
        <v>167</v>
      </c>
      <c r="F139" s="136"/>
      <c r="G139" s="142"/>
      <c r="H139" s="133" t="s">
        <v>168</v>
      </c>
      <c r="I139" s="134"/>
      <c r="J139" s="134"/>
      <c r="K139" s="134"/>
      <c r="L139" s="135"/>
      <c r="M139" s="40"/>
    </row>
    <row r="140" spans="1:13">
      <c r="A140" s="96" t="s">
        <v>184</v>
      </c>
      <c r="B140" s="99" t="s">
        <v>173</v>
      </c>
      <c r="C140" s="100"/>
      <c r="D140" s="101"/>
      <c r="E140" s="274" t="s">
        <v>169</v>
      </c>
      <c r="F140" s="204"/>
      <c r="G140" s="205"/>
      <c r="H140" s="108" t="s">
        <v>174</v>
      </c>
      <c r="I140" s="136"/>
      <c r="J140" s="136"/>
      <c r="K140" s="136"/>
      <c r="L140" s="142"/>
      <c r="M140" s="21"/>
    </row>
    <row r="141" spans="1:13">
      <c r="A141" s="97"/>
      <c r="B141" s="102"/>
      <c r="C141" s="103"/>
      <c r="D141" s="104"/>
      <c r="E141" s="237">
        <f>K3-5</f>
        <v>44810</v>
      </c>
      <c r="F141" s="238"/>
      <c r="G141" s="239"/>
      <c r="H141" s="143"/>
      <c r="I141" s="144"/>
      <c r="J141" s="144"/>
      <c r="K141" s="144"/>
      <c r="L141" s="145"/>
      <c r="M141" s="21"/>
    </row>
    <row r="142" spans="1:13">
      <c r="A142" s="97"/>
      <c r="B142" s="102"/>
      <c r="C142" s="103"/>
      <c r="D142" s="104"/>
      <c r="E142" s="48" t="s">
        <v>54</v>
      </c>
      <c r="F142" s="93">
        <f>K3</f>
        <v>44815</v>
      </c>
      <c r="G142" s="68"/>
      <c r="H142" s="143"/>
      <c r="I142" s="144"/>
      <c r="J142" s="144"/>
      <c r="K142" s="144"/>
      <c r="L142" s="145"/>
      <c r="M142" s="21"/>
    </row>
    <row r="143" spans="1:13">
      <c r="A143" s="97"/>
      <c r="B143" s="102"/>
      <c r="C143" s="103"/>
      <c r="D143" s="104"/>
      <c r="E143" s="258" t="s">
        <v>170</v>
      </c>
      <c r="F143" s="259"/>
      <c r="G143" s="260"/>
      <c r="H143" s="143"/>
      <c r="I143" s="144"/>
      <c r="J143" s="144"/>
      <c r="K143" s="144"/>
      <c r="L143" s="145"/>
      <c r="M143" s="21"/>
    </row>
    <row r="144" spans="1:13" ht="112.65" customHeight="1">
      <c r="A144" s="98"/>
      <c r="B144" s="105"/>
      <c r="C144" s="106"/>
      <c r="D144" s="107"/>
      <c r="E144" s="143" t="s">
        <v>171</v>
      </c>
      <c r="F144" s="144"/>
      <c r="G144" s="145"/>
      <c r="H144" s="148"/>
      <c r="I144" s="146"/>
      <c r="J144" s="146"/>
      <c r="K144" s="146"/>
      <c r="L144" s="147"/>
      <c r="M144" s="21"/>
    </row>
    <row r="145" spans="1:13" ht="19.5" customHeight="1">
      <c r="A145" s="96" t="s">
        <v>187</v>
      </c>
      <c r="B145" s="99" t="s">
        <v>176</v>
      </c>
      <c r="C145" s="100"/>
      <c r="D145" s="100"/>
      <c r="E145" s="261">
        <f>K3-1</f>
        <v>44814</v>
      </c>
      <c r="F145" s="262"/>
      <c r="G145" s="263"/>
      <c r="H145" s="136" t="s">
        <v>179</v>
      </c>
      <c r="I145" s="136"/>
      <c r="J145" s="136"/>
      <c r="K145" s="136"/>
      <c r="L145" s="142"/>
      <c r="M145" s="21"/>
    </row>
    <row r="146" spans="1:13" ht="21.75" customHeight="1">
      <c r="A146" s="97"/>
      <c r="B146" s="102"/>
      <c r="C146" s="103"/>
      <c r="D146" s="103"/>
      <c r="E146" s="54" t="s">
        <v>178</v>
      </c>
      <c r="F146" s="264">
        <f>K3</f>
        <v>44815</v>
      </c>
      <c r="G146" s="265"/>
      <c r="H146" s="144"/>
      <c r="I146" s="144"/>
      <c r="J146" s="144"/>
      <c r="K146" s="144"/>
      <c r="L146" s="145"/>
      <c r="M146" s="21"/>
    </row>
    <row r="147" spans="1:13" ht="194.25" customHeight="1">
      <c r="A147" s="98"/>
      <c r="B147" s="105"/>
      <c r="C147" s="106"/>
      <c r="D147" s="106"/>
      <c r="E147" s="148" t="s">
        <v>177</v>
      </c>
      <c r="F147" s="146"/>
      <c r="G147" s="147"/>
      <c r="H147" s="146"/>
      <c r="I147" s="146"/>
      <c r="J147" s="146"/>
      <c r="K147" s="146"/>
      <c r="L147" s="147"/>
      <c r="M147" s="21"/>
    </row>
    <row r="148" spans="1:13" ht="28.2" customHeight="1">
      <c r="A148" s="149" t="s">
        <v>180</v>
      </c>
      <c r="B148" s="150"/>
      <c r="C148" s="150"/>
      <c r="D148" s="150"/>
      <c r="E148" s="150"/>
      <c r="F148" s="150"/>
      <c r="G148" s="150"/>
      <c r="H148" s="150"/>
      <c r="I148" s="150"/>
      <c r="J148" s="150"/>
      <c r="K148" s="150"/>
      <c r="L148" s="151"/>
      <c r="M148" s="30"/>
    </row>
    <row r="149" spans="1:13" ht="61.5" customHeight="1">
      <c r="A149" s="96" t="s">
        <v>189</v>
      </c>
      <c r="B149" s="99" t="s">
        <v>181</v>
      </c>
      <c r="C149" s="100"/>
      <c r="D149" s="100"/>
      <c r="E149" s="108" t="str">
        <f>IF(E150="До","(не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49" s="136"/>
      <c r="G149" s="142"/>
      <c r="H149" s="136" t="s">
        <v>183</v>
      </c>
      <c r="I149" s="136"/>
      <c r="J149" s="136"/>
      <c r="K149" s="136"/>
      <c r="L149" s="142"/>
      <c r="M149" s="21"/>
    </row>
    <row r="150" spans="1:13" ht="20.399999999999999" customHeight="1">
      <c r="A150" s="98"/>
      <c r="B150" s="105"/>
      <c r="C150" s="106"/>
      <c r="D150" s="106"/>
      <c r="E150" s="45" t="str">
        <f>IF(YEAR(K13+9)=1900," ","До")</f>
        <v>До</v>
      </c>
      <c r="F150" s="63">
        <f>IF(YEAR(K13+9)=1900," ",K13+9)</f>
        <v>44745</v>
      </c>
      <c r="G150" s="64"/>
      <c r="H150" s="146"/>
      <c r="I150" s="146"/>
      <c r="J150" s="146"/>
      <c r="K150" s="146"/>
      <c r="L150" s="147"/>
      <c r="M150" s="21"/>
    </row>
    <row r="151" spans="1:13" ht="102.15" customHeight="1">
      <c r="A151" s="32" t="s">
        <v>190</v>
      </c>
      <c r="B151" s="139" t="s">
        <v>185</v>
      </c>
      <c r="C151" s="140"/>
      <c r="D151" s="141"/>
      <c r="E151" s="266" t="s">
        <v>116</v>
      </c>
      <c r="F151" s="267"/>
      <c r="G151" s="268"/>
      <c r="H151" s="133" t="s">
        <v>384</v>
      </c>
      <c r="I151" s="134"/>
      <c r="J151" s="134"/>
      <c r="K151" s="134"/>
      <c r="L151" s="135"/>
      <c r="M151" s="40"/>
    </row>
    <row r="152" spans="1:13" ht="126.75" customHeight="1">
      <c r="A152" s="32" t="s">
        <v>192</v>
      </c>
      <c r="B152" s="139" t="s">
        <v>186</v>
      </c>
      <c r="C152" s="140"/>
      <c r="D152" s="141"/>
      <c r="E152" s="133" t="s">
        <v>116</v>
      </c>
      <c r="F152" s="191"/>
      <c r="G152" s="192"/>
      <c r="H152" s="133" t="s">
        <v>393</v>
      </c>
      <c r="I152" s="134"/>
      <c r="J152" s="134"/>
      <c r="K152" s="134"/>
      <c r="L152" s="135"/>
      <c r="M152" s="40"/>
    </row>
    <row r="153" spans="1:13" ht="84.75" customHeight="1">
      <c r="A153" s="32" t="s">
        <v>196</v>
      </c>
      <c r="B153" s="139" t="s">
        <v>188</v>
      </c>
      <c r="C153" s="140"/>
      <c r="D153" s="141"/>
      <c r="E153" s="108" t="s">
        <v>116</v>
      </c>
      <c r="F153" s="136"/>
      <c r="G153" s="142"/>
      <c r="H153" s="133" t="s">
        <v>393</v>
      </c>
      <c r="I153" s="134"/>
      <c r="J153" s="134"/>
      <c r="K153" s="134"/>
      <c r="L153" s="135"/>
      <c r="M153" s="40"/>
    </row>
    <row r="154" spans="1:13" ht="80.400000000000006" customHeight="1">
      <c r="A154" s="96" t="s">
        <v>200</v>
      </c>
      <c r="B154" s="99" t="s">
        <v>394</v>
      </c>
      <c r="C154" s="100"/>
      <c r="D154" s="101"/>
      <c r="E154" s="167" t="str">
        <f>IF(E155="До","(не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54" s="168"/>
      <c r="G154" s="169"/>
      <c r="H154" s="108" t="s">
        <v>191</v>
      </c>
      <c r="I154" s="136"/>
      <c r="J154" s="136"/>
      <c r="K154" s="136"/>
      <c r="L154" s="142"/>
      <c r="M154" s="21"/>
    </row>
    <row r="155" spans="1:13" ht="27.75" customHeight="1">
      <c r="A155" s="98"/>
      <c r="B155" s="105"/>
      <c r="C155" s="106"/>
      <c r="D155" s="107"/>
      <c r="E155" s="45" t="str">
        <f>IF(YEAR(K13+30)=1900," ","До")</f>
        <v>До</v>
      </c>
      <c r="F155" s="86">
        <f>IF(YEAR(K13+31)=1900," ",K13+31)</f>
        <v>44767</v>
      </c>
      <c r="G155" s="46"/>
      <c r="H155" s="148"/>
      <c r="I155" s="146"/>
      <c r="J155" s="146"/>
      <c r="K155" s="146"/>
      <c r="L155" s="147"/>
      <c r="M155" s="21"/>
    </row>
    <row r="156" spans="1:13" ht="132" customHeight="1">
      <c r="A156" s="32" t="s">
        <v>203</v>
      </c>
      <c r="B156" s="139" t="s">
        <v>193</v>
      </c>
      <c r="C156" s="140"/>
      <c r="D156" s="141"/>
      <c r="E156" s="133" t="s">
        <v>194</v>
      </c>
      <c r="F156" s="191"/>
      <c r="G156" s="192"/>
      <c r="H156" s="133" t="s">
        <v>195</v>
      </c>
      <c r="I156" s="134"/>
      <c r="J156" s="134"/>
      <c r="K156" s="134"/>
      <c r="L156" s="135"/>
      <c r="M156" s="40"/>
    </row>
    <row r="157" spans="1:13" ht="120.3" customHeight="1">
      <c r="A157" s="32" t="s">
        <v>206</v>
      </c>
      <c r="B157" s="139" t="s">
        <v>197</v>
      </c>
      <c r="C157" s="140"/>
      <c r="D157" s="141"/>
      <c r="E157" s="133" t="s">
        <v>198</v>
      </c>
      <c r="F157" s="191"/>
      <c r="G157" s="192"/>
      <c r="H157" s="133" t="s">
        <v>199</v>
      </c>
      <c r="I157" s="134"/>
      <c r="J157" s="134"/>
      <c r="K157" s="134"/>
      <c r="L157" s="135"/>
      <c r="M157" s="40"/>
    </row>
    <row r="158" spans="1:13" ht="239.25" customHeight="1">
      <c r="A158" s="32" t="s">
        <v>210</v>
      </c>
      <c r="B158" s="139" t="s">
        <v>201</v>
      </c>
      <c r="C158" s="140"/>
      <c r="D158" s="141"/>
      <c r="E158" s="133" t="s">
        <v>202</v>
      </c>
      <c r="F158" s="191"/>
      <c r="G158" s="192"/>
      <c r="H158" s="133" t="s">
        <v>90</v>
      </c>
      <c r="I158" s="134"/>
      <c r="J158" s="134"/>
      <c r="K158" s="134"/>
      <c r="L158" s="135"/>
      <c r="M158" s="40"/>
    </row>
    <row r="159" spans="1:13" ht="83.4" customHeight="1">
      <c r="A159" s="32" t="s">
        <v>214</v>
      </c>
      <c r="B159" s="139" t="s">
        <v>204</v>
      </c>
      <c r="C159" s="140"/>
      <c r="D159" s="141"/>
      <c r="E159" s="133" t="s">
        <v>205</v>
      </c>
      <c r="F159" s="191"/>
      <c r="G159" s="192"/>
      <c r="H159" s="133" t="s">
        <v>90</v>
      </c>
      <c r="I159" s="134"/>
      <c r="J159" s="134"/>
      <c r="K159" s="134"/>
      <c r="L159" s="135"/>
      <c r="M159" s="40"/>
    </row>
    <row r="160" spans="1:13" ht="106.05" customHeight="1">
      <c r="A160" s="32" t="s">
        <v>218</v>
      </c>
      <c r="B160" s="139" t="s">
        <v>207</v>
      </c>
      <c r="C160" s="140"/>
      <c r="D160" s="141"/>
      <c r="E160" s="133" t="s">
        <v>208</v>
      </c>
      <c r="F160" s="191"/>
      <c r="G160" s="192"/>
      <c r="H160" s="133" t="s">
        <v>209</v>
      </c>
      <c r="I160" s="134"/>
      <c r="J160" s="134"/>
      <c r="K160" s="134"/>
      <c r="L160" s="135"/>
      <c r="M160" s="40"/>
    </row>
    <row r="161" spans="1:13" ht="154.19999999999999" customHeight="1">
      <c r="A161" s="32" t="s">
        <v>220</v>
      </c>
      <c r="B161" s="139" t="s">
        <v>211</v>
      </c>
      <c r="C161" s="140"/>
      <c r="D161" s="141"/>
      <c r="E161" s="133" t="s">
        <v>212</v>
      </c>
      <c r="F161" s="191"/>
      <c r="G161" s="192"/>
      <c r="H161" s="133" t="s">
        <v>209</v>
      </c>
      <c r="I161" s="134"/>
      <c r="J161" s="134"/>
      <c r="K161" s="134"/>
      <c r="L161" s="135"/>
      <c r="M161" s="40"/>
    </row>
    <row r="162" spans="1:13" ht="32.4" customHeight="1">
      <c r="A162" s="96" t="s">
        <v>223</v>
      </c>
      <c r="B162" s="139" t="s">
        <v>215</v>
      </c>
      <c r="C162" s="140"/>
      <c r="D162" s="140"/>
      <c r="E162" s="140"/>
      <c r="F162" s="140"/>
      <c r="G162" s="140"/>
      <c r="H162" s="140"/>
      <c r="I162" s="140"/>
      <c r="J162" s="140"/>
      <c r="K162" s="140"/>
      <c r="L162" s="141"/>
      <c r="M162" s="47"/>
    </row>
    <row r="163" spans="1:13" ht="88.5" customHeight="1">
      <c r="A163" s="97"/>
      <c r="B163" s="139" t="s">
        <v>216</v>
      </c>
      <c r="C163" s="140"/>
      <c r="D163" s="141"/>
      <c r="E163" s="133" t="s">
        <v>213</v>
      </c>
      <c r="F163" s="191"/>
      <c r="G163" s="192"/>
      <c r="H163" s="133" t="s">
        <v>195</v>
      </c>
      <c r="I163" s="191"/>
      <c r="J163" s="191"/>
      <c r="K163" s="191"/>
      <c r="L163" s="192"/>
      <c r="M163" s="21"/>
    </row>
    <row r="164" spans="1:13" ht="69" customHeight="1">
      <c r="A164" s="97"/>
      <c r="B164" s="99" t="s">
        <v>217</v>
      </c>
      <c r="C164" s="100"/>
      <c r="D164" s="101"/>
      <c r="E164" s="167" t="str">
        <f>IF(E165="Не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64" s="168"/>
      <c r="G164" s="169"/>
      <c r="H164" s="108" t="s">
        <v>195</v>
      </c>
      <c r="I164" s="136"/>
      <c r="J164" s="136"/>
      <c r="K164" s="136"/>
      <c r="L164" s="142"/>
      <c r="M164" s="21"/>
    </row>
    <row r="165" spans="1:13" ht="20.25" customHeight="1">
      <c r="A165" s="97"/>
      <c r="B165" s="102"/>
      <c r="C165" s="103"/>
      <c r="D165" s="104"/>
      <c r="E165" s="175" t="str">
        <f>IF(YEAR(E228+30)=1900," ","Не позднее")</f>
        <v/>
      </c>
      <c r="F165" s="176"/>
      <c r="G165" s="177"/>
      <c r="H165" s="143"/>
      <c r="I165" s="144"/>
      <c r="J165" s="144"/>
      <c r="K165" s="144"/>
      <c r="L165" s="145"/>
      <c r="M165" s="21"/>
    </row>
    <row r="166" spans="1:13" ht="19.95" customHeight="1">
      <c r="A166" s="98"/>
      <c r="B166" s="105"/>
      <c r="C166" s="106"/>
      <c r="D166" s="107"/>
      <c r="E166" s="269" t="str">
        <f>IF(YEAR(E228+30)=1900," ",E228+30)</f>
        <v/>
      </c>
      <c r="F166" s="270"/>
      <c r="G166" s="271"/>
      <c r="H166" s="148"/>
      <c r="I166" s="146"/>
      <c r="J166" s="146"/>
      <c r="K166" s="146"/>
      <c r="L166" s="147"/>
      <c r="M166" s="21"/>
    </row>
    <row r="167" spans="1:13" ht="139.19999999999999" customHeight="1">
      <c r="A167" s="32" t="s">
        <v>226</v>
      </c>
      <c r="B167" s="139" t="s">
        <v>219</v>
      </c>
      <c r="C167" s="140"/>
      <c r="D167" s="141"/>
      <c r="E167" s="133" t="s">
        <v>326</v>
      </c>
      <c r="F167" s="191"/>
      <c r="G167" s="192"/>
      <c r="H167" s="133" t="s">
        <v>373</v>
      </c>
      <c r="I167" s="134"/>
      <c r="J167" s="134"/>
      <c r="K167" s="134"/>
      <c r="L167" s="135"/>
      <c r="M167" s="40"/>
    </row>
    <row r="168" spans="1:13" ht="105.6" customHeight="1">
      <c r="A168" s="32" t="s">
        <v>230</v>
      </c>
      <c r="B168" s="139" t="s">
        <v>221</v>
      </c>
      <c r="C168" s="140"/>
      <c r="D168" s="141"/>
      <c r="E168" s="133" t="s">
        <v>327</v>
      </c>
      <c r="F168" s="191"/>
      <c r="G168" s="192"/>
      <c r="H168" s="133" t="s">
        <v>222</v>
      </c>
      <c r="I168" s="134"/>
      <c r="J168" s="134"/>
      <c r="K168" s="134"/>
      <c r="L168" s="135"/>
      <c r="M168" s="40"/>
    </row>
    <row r="169" spans="1:13" ht="95.1" customHeight="1">
      <c r="A169" s="32" t="s">
        <v>233</v>
      </c>
      <c r="B169" s="139" t="s">
        <v>224</v>
      </c>
      <c r="C169" s="140"/>
      <c r="D169" s="141"/>
      <c r="E169" s="133" t="s">
        <v>225</v>
      </c>
      <c r="F169" s="191"/>
      <c r="G169" s="192"/>
      <c r="H169" s="133" t="s">
        <v>373</v>
      </c>
      <c r="I169" s="134"/>
      <c r="J169" s="134"/>
      <c r="K169" s="134"/>
      <c r="L169" s="135"/>
      <c r="M169" s="40"/>
    </row>
    <row r="170" spans="1:13" ht="75.150000000000006" customHeight="1">
      <c r="A170" s="32" t="s">
        <v>235</v>
      </c>
      <c r="B170" s="139" t="s">
        <v>227</v>
      </c>
      <c r="C170" s="140"/>
      <c r="D170" s="141"/>
      <c r="E170" s="133" t="s">
        <v>228</v>
      </c>
      <c r="F170" s="191"/>
      <c r="G170" s="192"/>
      <c r="H170" s="133" t="s">
        <v>229</v>
      </c>
      <c r="I170" s="134"/>
      <c r="J170" s="134"/>
      <c r="K170" s="134"/>
      <c r="L170" s="135"/>
      <c r="M170" s="40"/>
    </row>
    <row r="171" spans="1:13" ht="76.05" customHeight="1">
      <c r="A171" s="32" t="s">
        <v>237</v>
      </c>
      <c r="B171" s="139" t="s">
        <v>231</v>
      </c>
      <c r="C171" s="140"/>
      <c r="D171" s="141"/>
      <c r="E171" s="108" t="s">
        <v>232</v>
      </c>
      <c r="F171" s="136"/>
      <c r="G171" s="142"/>
      <c r="H171" s="133" t="s">
        <v>373</v>
      </c>
      <c r="I171" s="134"/>
      <c r="J171" s="134"/>
      <c r="K171" s="134"/>
      <c r="L171" s="135"/>
      <c r="M171" s="40"/>
    </row>
    <row r="172" spans="1:13" ht="36" customHeight="1">
      <c r="A172" s="96" t="s">
        <v>239</v>
      </c>
      <c r="B172" s="99" t="s">
        <v>356</v>
      </c>
      <c r="C172" s="100"/>
      <c r="D172" s="100"/>
      <c r="E172" s="108" t="s">
        <v>234</v>
      </c>
      <c r="F172" s="136"/>
      <c r="G172" s="142"/>
      <c r="H172" s="136" t="s">
        <v>357</v>
      </c>
      <c r="I172" s="136"/>
      <c r="J172" s="136"/>
      <c r="K172" s="136"/>
      <c r="L172" s="142"/>
      <c r="M172" s="21"/>
    </row>
    <row r="173" spans="1:13" ht="78.75" customHeight="1">
      <c r="A173" s="98"/>
      <c r="B173" s="105"/>
      <c r="C173" s="106"/>
      <c r="D173" s="106"/>
      <c r="E173" s="48" t="s">
        <v>41</v>
      </c>
      <c r="F173" s="60">
        <f>K3+60</f>
        <v>44875</v>
      </c>
      <c r="G173" s="64"/>
      <c r="H173" s="146"/>
      <c r="I173" s="146"/>
      <c r="J173" s="146"/>
      <c r="K173" s="146"/>
      <c r="L173" s="147"/>
      <c r="M173" s="21"/>
    </row>
    <row r="174" spans="1:13" ht="64.5" customHeight="1">
      <c r="A174" s="96" t="s">
        <v>242</v>
      </c>
      <c r="B174" s="99" t="s">
        <v>236</v>
      </c>
      <c r="C174" s="100"/>
      <c r="D174" s="100"/>
      <c r="E174" s="167" t="str">
        <f>IF(E175="Не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74" s="168"/>
      <c r="G174" s="169"/>
      <c r="H174" s="108" t="s">
        <v>15</v>
      </c>
      <c r="I174" s="136"/>
      <c r="J174" s="136"/>
      <c r="K174" s="136"/>
      <c r="L174" s="142"/>
      <c r="M174" s="21"/>
    </row>
    <row r="175" spans="1:13" ht="16.95" customHeight="1">
      <c r="A175" s="97"/>
      <c r="B175" s="102"/>
      <c r="C175" s="103"/>
      <c r="D175" s="103"/>
      <c r="E175" s="175" t="str">
        <f>IF(YEAR(E228+5)=1900," ","Не позднее")</f>
        <v/>
      </c>
      <c r="F175" s="176"/>
      <c r="G175" s="177"/>
      <c r="H175" s="143"/>
      <c r="I175" s="144"/>
      <c r="J175" s="144"/>
      <c r="K175" s="144"/>
      <c r="L175" s="145"/>
      <c r="M175" s="21"/>
    </row>
    <row r="176" spans="1:13" ht="22.5" customHeight="1">
      <c r="A176" s="98"/>
      <c r="B176" s="105"/>
      <c r="C176" s="106"/>
      <c r="D176" s="106"/>
      <c r="E176" s="178" t="str">
        <f>IF(YEAR(E228+5)=1900," ",E228+5)</f>
        <v/>
      </c>
      <c r="F176" s="179"/>
      <c r="G176" s="180"/>
      <c r="H176" s="148"/>
      <c r="I176" s="146"/>
      <c r="J176" s="146"/>
      <c r="K176" s="146"/>
      <c r="L176" s="147"/>
      <c r="M176" s="21"/>
    </row>
    <row r="177" spans="1:13" ht="61.2" customHeight="1">
      <c r="A177" s="96" t="s">
        <v>243</v>
      </c>
      <c r="B177" s="99" t="s">
        <v>395</v>
      </c>
      <c r="C177" s="100"/>
      <c r="D177" s="100"/>
      <c r="E177" s="167" t="str">
        <f>IF(E178="Не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77" s="168"/>
      <c r="G177" s="169"/>
      <c r="H177" s="136" t="s">
        <v>396</v>
      </c>
      <c r="I177" s="136"/>
      <c r="J177" s="136"/>
      <c r="K177" s="136"/>
      <c r="L177" s="142"/>
      <c r="M177" s="21"/>
    </row>
    <row r="178" spans="1:13" ht="18" customHeight="1">
      <c r="A178" s="97"/>
      <c r="B178" s="102"/>
      <c r="C178" s="103"/>
      <c r="D178" s="103"/>
      <c r="E178" s="175" t="str">
        <f>IF(YEAR(E228+5)=1900," ","Не позднее")</f>
        <v/>
      </c>
      <c r="F178" s="176"/>
      <c r="G178" s="177"/>
      <c r="H178" s="144"/>
      <c r="I178" s="144"/>
      <c r="J178" s="144"/>
      <c r="K178" s="144"/>
      <c r="L178" s="145"/>
      <c r="M178" s="21"/>
    </row>
    <row r="179" spans="1:13" ht="27.9" customHeight="1">
      <c r="A179" s="98"/>
      <c r="B179" s="105"/>
      <c r="C179" s="106"/>
      <c r="D179" s="106"/>
      <c r="E179" s="178" t="str">
        <f>IF(YEAR(E228+20)=1900," ",E228+20)</f>
        <v/>
      </c>
      <c r="F179" s="179"/>
      <c r="G179" s="180"/>
      <c r="H179" s="146"/>
      <c r="I179" s="146"/>
      <c r="J179" s="146"/>
      <c r="K179" s="146"/>
      <c r="L179" s="147"/>
      <c r="M179" s="21"/>
    </row>
    <row r="180" spans="1:13" ht="84.15" customHeight="1">
      <c r="A180" s="96" t="s">
        <v>246</v>
      </c>
      <c r="B180" s="99" t="s">
        <v>328</v>
      </c>
      <c r="C180" s="100"/>
      <c r="D180" s="100"/>
      <c r="E180" s="167" t="str">
        <f>IF(E181="Не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80" s="168"/>
      <c r="G180" s="169"/>
      <c r="H180" s="108" t="s">
        <v>373</v>
      </c>
      <c r="I180" s="136"/>
      <c r="J180" s="136"/>
      <c r="K180" s="136"/>
      <c r="L180" s="142"/>
      <c r="M180" s="21"/>
    </row>
    <row r="181" spans="1:13" ht="16.95" customHeight="1">
      <c r="A181" s="97"/>
      <c r="B181" s="102"/>
      <c r="C181" s="103"/>
      <c r="D181" s="103"/>
      <c r="E181" s="175" t="str">
        <f>IF(YEAR(E228+40)=1900," ","Не позднее")</f>
        <v/>
      </c>
      <c r="F181" s="176"/>
      <c r="G181" s="177"/>
      <c r="H181" s="143"/>
      <c r="I181" s="144"/>
      <c r="J181" s="144"/>
      <c r="K181" s="144"/>
      <c r="L181" s="145"/>
      <c r="M181" s="21"/>
    </row>
    <row r="182" spans="1:13" ht="13.65" customHeight="1">
      <c r="A182" s="98"/>
      <c r="B182" s="105"/>
      <c r="C182" s="106"/>
      <c r="D182" s="106"/>
      <c r="E182" s="269" t="str">
        <f>IF(YEAR(E228+40)=1900," ",E228+40)</f>
        <v/>
      </c>
      <c r="F182" s="270"/>
      <c r="G182" s="272"/>
      <c r="H182" s="148"/>
      <c r="I182" s="146"/>
      <c r="J182" s="146"/>
      <c r="K182" s="146"/>
      <c r="L182" s="147"/>
      <c r="M182" s="21"/>
    </row>
    <row r="183" spans="1:13" ht="31.95" customHeight="1">
      <c r="A183" s="149" t="s">
        <v>240</v>
      </c>
      <c r="B183" s="150"/>
      <c r="C183" s="150"/>
      <c r="D183" s="150"/>
      <c r="E183" s="273"/>
      <c r="F183" s="273"/>
      <c r="G183" s="273"/>
      <c r="H183" s="150"/>
      <c r="I183" s="150"/>
      <c r="J183" s="150"/>
      <c r="K183" s="150"/>
      <c r="L183" s="151"/>
      <c r="M183" s="30"/>
    </row>
    <row r="184" spans="1:13">
      <c r="A184" s="96" t="s">
        <v>250</v>
      </c>
      <c r="B184" s="99" t="s">
        <v>370</v>
      </c>
      <c r="C184" s="100"/>
      <c r="D184" s="100"/>
      <c r="E184" s="274" t="s">
        <v>11</v>
      </c>
      <c r="F184" s="204"/>
      <c r="G184" s="205"/>
      <c r="H184" s="136" t="s">
        <v>373</v>
      </c>
      <c r="I184" s="136"/>
      <c r="J184" s="136"/>
      <c r="K184" s="136"/>
      <c r="L184" s="142"/>
      <c r="M184" s="21"/>
    </row>
    <row r="185" spans="1:13">
      <c r="A185" s="97"/>
      <c r="B185" s="102"/>
      <c r="C185" s="103"/>
      <c r="D185" s="103"/>
      <c r="E185" s="237">
        <f>K3-26</f>
        <v>44789</v>
      </c>
      <c r="F185" s="238"/>
      <c r="G185" s="239"/>
      <c r="H185" s="144"/>
      <c r="I185" s="144"/>
      <c r="J185" s="144"/>
      <c r="K185" s="144"/>
      <c r="L185" s="145"/>
      <c r="M185" s="21"/>
    </row>
    <row r="186" spans="1:13" ht="75.45" customHeight="1">
      <c r="A186" s="98"/>
      <c r="B186" s="105"/>
      <c r="C186" s="106"/>
      <c r="D186" s="106"/>
      <c r="E186" s="143" t="s">
        <v>241</v>
      </c>
      <c r="F186" s="144"/>
      <c r="G186" s="145"/>
      <c r="H186" s="146"/>
      <c r="I186" s="146"/>
      <c r="J186" s="146"/>
      <c r="K186" s="146"/>
      <c r="L186" s="147"/>
      <c r="M186" s="21"/>
    </row>
    <row r="187" spans="1:13">
      <c r="A187" s="96" t="s">
        <v>253</v>
      </c>
      <c r="B187" s="99" t="s">
        <v>244</v>
      </c>
      <c r="C187" s="100"/>
      <c r="D187" s="100"/>
      <c r="E187" s="275" t="s">
        <v>11</v>
      </c>
      <c r="F187" s="276"/>
      <c r="G187" s="277"/>
      <c r="H187" s="108" t="s">
        <v>397</v>
      </c>
      <c r="I187" s="136"/>
      <c r="J187" s="136"/>
      <c r="K187" s="136"/>
      <c r="L187" s="142"/>
      <c r="M187" s="21"/>
    </row>
    <row r="188" spans="1:13">
      <c r="A188" s="97"/>
      <c r="B188" s="102"/>
      <c r="C188" s="103"/>
      <c r="D188" s="103"/>
      <c r="E188" s="278">
        <f>F193-6</f>
        <v>44798</v>
      </c>
      <c r="F188" s="279"/>
      <c r="G188" s="280"/>
      <c r="H188" s="143"/>
      <c r="I188" s="144"/>
      <c r="J188" s="144"/>
      <c r="K188" s="144"/>
      <c r="L188" s="145"/>
      <c r="M188" s="21"/>
    </row>
    <row r="189" spans="1:13" ht="48.9" customHeight="1">
      <c r="A189" s="98"/>
      <c r="B189" s="105"/>
      <c r="C189" s="106"/>
      <c r="D189" s="106"/>
      <c r="E189" s="175" t="s">
        <v>245</v>
      </c>
      <c r="F189" s="176"/>
      <c r="G189" s="177"/>
      <c r="H189" s="148"/>
      <c r="I189" s="146"/>
      <c r="J189" s="146"/>
      <c r="K189" s="146"/>
      <c r="L189" s="147"/>
      <c r="M189" s="21"/>
    </row>
    <row r="190" spans="1:13" ht="15" customHeight="1">
      <c r="A190" s="96" t="s">
        <v>255</v>
      </c>
      <c r="B190" s="99" t="s">
        <v>247</v>
      </c>
      <c r="C190" s="100"/>
      <c r="D190" s="100"/>
      <c r="E190" s="275" t="s">
        <v>248</v>
      </c>
      <c r="F190" s="276"/>
      <c r="G190" s="277"/>
      <c r="H190" s="136" t="s">
        <v>373</v>
      </c>
      <c r="I190" s="136"/>
      <c r="J190" s="136"/>
      <c r="K190" s="136"/>
      <c r="L190" s="142"/>
      <c r="M190" s="21"/>
    </row>
    <row r="191" spans="1:13">
      <c r="A191" s="97"/>
      <c r="B191" s="102"/>
      <c r="C191" s="103"/>
      <c r="D191" s="103"/>
      <c r="E191" s="278">
        <f>F193-2</f>
        <v>44802</v>
      </c>
      <c r="F191" s="279"/>
      <c r="G191" s="280"/>
      <c r="H191" s="144"/>
      <c r="I191" s="144"/>
      <c r="J191" s="144"/>
      <c r="K191" s="144"/>
      <c r="L191" s="145"/>
      <c r="M191" s="21"/>
    </row>
    <row r="192" spans="1:13" ht="38.1" customHeight="1">
      <c r="A192" s="97"/>
      <c r="B192" s="102"/>
      <c r="C192" s="103"/>
      <c r="D192" s="103"/>
      <c r="E192" s="175" t="s">
        <v>249</v>
      </c>
      <c r="F192" s="176"/>
      <c r="G192" s="177"/>
      <c r="H192" s="146"/>
      <c r="I192" s="146"/>
      <c r="J192" s="146"/>
      <c r="K192" s="146"/>
      <c r="L192" s="147"/>
      <c r="M192" s="21"/>
    </row>
    <row r="193" spans="1:13" ht="16.2" customHeight="1">
      <c r="A193" s="96" t="s">
        <v>261</v>
      </c>
      <c r="B193" s="99" t="s">
        <v>400</v>
      </c>
      <c r="C193" s="100"/>
      <c r="D193" s="101"/>
      <c r="E193" s="50" t="s">
        <v>41</v>
      </c>
      <c r="F193" s="69">
        <f>K3-11</f>
        <v>44804</v>
      </c>
      <c r="G193" s="70"/>
      <c r="H193" s="108" t="s">
        <v>15</v>
      </c>
      <c r="I193" s="136"/>
      <c r="J193" s="136"/>
      <c r="K193" s="136"/>
      <c r="L193" s="142"/>
      <c r="M193" s="21"/>
    </row>
    <row r="194" spans="1:13">
      <c r="A194" s="97"/>
      <c r="B194" s="102"/>
      <c r="C194" s="103"/>
      <c r="D194" s="104"/>
      <c r="E194" s="37" t="s">
        <v>54</v>
      </c>
      <c r="F194" s="67">
        <f>K3-1</f>
        <v>44814</v>
      </c>
      <c r="G194" s="68"/>
      <c r="H194" s="143"/>
      <c r="I194" s="144"/>
      <c r="J194" s="144"/>
      <c r="K194" s="144"/>
      <c r="L194" s="145"/>
      <c r="M194" s="21"/>
    </row>
    <row r="195" spans="1:13" ht="31.2" customHeight="1">
      <c r="A195" s="98"/>
      <c r="B195" s="105"/>
      <c r="C195" s="106"/>
      <c r="D195" s="107"/>
      <c r="E195" s="144" t="s">
        <v>252</v>
      </c>
      <c r="F195" s="144"/>
      <c r="G195" s="145"/>
      <c r="H195" s="148"/>
      <c r="I195" s="146"/>
      <c r="J195" s="146"/>
      <c r="K195" s="146"/>
      <c r="L195" s="147"/>
      <c r="M195" s="21"/>
    </row>
    <row r="196" spans="1:13" ht="33" customHeight="1">
      <c r="A196" s="96" t="s">
        <v>264</v>
      </c>
      <c r="B196" s="99" t="s">
        <v>254</v>
      </c>
      <c r="C196" s="100"/>
      <c r="D196" s="100"/>
      <c r="E196" s="108" t="s">
        <v>251</v>
      </c>
      <c r="F196" s="136"/>
      <c r="G196" s="142"/>
      <c r="H196" s="108" t="s">
        <v>15</v>
      </c>
      <c r="I196" s="136"/>
      <c r="J196" s="136"/>
      <c r="K196" s="136"/>
      <c r="L196" s="142"/>
      <c r="M196" s="21"/>
    </row>
    <row r="197" spans="1:13" ht="20.399999999999999" customHeight="1">
      <c r="A197" s="98"/>
      <c r="B197" s="105"/>
      <c r="C197" s="106"/>
      <c r="D197" s="106"/>
      <c r="E197" s="237">
        <f>K3</f>
        <v>44815</v>
      </c>
      <c r="F197" s="238"/>
      <c r="G197" s="216"/>
      <c r="H197" s="148"/>
      <c r="I197" s="146"/>
      <c r="J197" s="146"/>
      <c r="K197" s="146"/>
      <c r="L197" s="147"/>
      <c r="M197" s="21"/>
    </row>
    <row r="198" spans="1:13" ht="14.4" customHeight="1">
      <c r="A198" s="96" t="s">
        <v>268</v>
      </c>
      <c r="B198" s="99" t="s">
        <v>256</v>
      </c>
      <c r="C198" s="100"/>
      <c r="D198" s="100"/>
      <c r="E198" s="49" t="s">
        <v>41</v>
      </c>
      <c r="F198" s="65">
        <f>K3-10</f>
        <v>44805</v>
      </c>
      <c r="G198" s="66"/>
      <c r="H198" s="136" t="s">
        <v>259</v>
      </c>
      <c r="I198" s="136"/>
      <c r="J198" s="136"/>
      <c r="K198" s="136"/>
      <c r="L198" s="142"/>
      <c r="M198" s="21"/>
    </row>
    <row r="199" spans="1:13">
      <c r="A199" s="97"/>
      <c r="B199" s="102"/>
      <c r="C199" s="103"/>
      <c r="D199" s="103"/>
      <c r="E199" s="258" t="s">
        <v>257</v>
      </c>
      <c r="F199" s="259"/>
      <c r="G199" s="260"/>
      <c r="H199" s="144"/>
      <c r="I199" s="144"/>
      <c r="J199" s="144"/>
      <c r="K199" s="144"/>
      <c r="L199" s="145"/>
      <c r="M199" s="21"/>
    </row>
    <row r="200" spans="1:13" ht="19.5" customHeight="1">
      <c r="A200" s="97"/>
      <c r="B200" s="102"/>
      <c r="C200" s="103"/>
      <c r="D200" s="103"/>
      <c r="E200" s="237">
        <f>K3</f>
        <v>44815</v>
      </c>
      <c r="F200" s="238"/>
      <c r="G200" s="239"/>
      <c r="H200" s="144"/>
      <c r="I200" s="144"/>
      <c r="J200" s="144"/>
      <c r="K200" s="144"/>
      <c r="L200" s="145"/>
      <c r="M200" s="21"/>
    </row>
    <row r="201" spans="1:13" ht="47.55" customHeight="1">
      <c r="A201" s="98"/>
      <c r="B201" s="105"/>
      <c r="C201" s="106"/>
      <c r="D201" s="106"/>
      <c r="E201" s="148" t="s">
        <v>258</v>
      </c>
      <c r="F201" s="146"/>
      <c r="G201" s="147"/>
      <c r="H201" s="146"/>
      <c r="I201" s="146"/>
      <c r="J201" s="146"/>
      <c r="K201" s="146"/>
      <c r="L201" s="147"/>
      <c r="M201" s="21"/>
    </row>
    <row r="202" spans="1:13" ht="59.85" customHeight="1">
      <c r="A202" s="32" t="s">
        <v>270</v>
      </c>
      <c r="B202" s="139" t="s">
        <v>260</v>
      </c>
      <c r="C202" s="140"/>
      <c r="D202" s="141"/>
      <c r="E202" s="148" t="s">
        <v>262</v>
      </c>
      <c r="F202" s="146"/>
      <c r="G202" s="147"/>
      <c r="H202" s="133" t="s">
        <v>263</v>
      </c>
      <c r="I202" s="134"/>
      <c r="J202" s="134"/>
      <c r="K202" s="134"/>
      <c r="L202" s="135"/>
      <c r="M202" s="40"/>
    </row>
    <row r="203" spans="1:13" ht="91.65" customHeight="1">
      <c r="A203" s="32" t="s">
        <v>273</v>
      </c>
      <c r="B203" s="139" t="s">
        <v>265</v>
      </c>
      <c r="C203" s="140"/>
      <c r="D203" s="141"/>
      <c r="E203" s="133" t="s">
        <v>266</v>
      </c>
      <c r="F203" s="191"/>
      <c r="G203" s="192"/>
      <c r="H203" s="133" t="s">
        <v>263</v>
      </c>
      <c r="I203" s="134"/>
      <c r="J203" s="134"/>
      <c r="K203" s="134"/>
      <c r="L203" s="135"/>
      <c r="M203" s="40"/>
    </row>
    <row r="204" spans="1:13" ht="61.2" customHeight="1">
      <c r="A204" s="32" t="s">
        <v>276</v>
      </c>
      <c r="B204" s="139" t="s">
        <v>267</v>
      </c>
      <c r="C204" s="140"/>
      <c r="D204" s="141"/>
      <c r="E204" s="133" t="s">
        <v>269</v>
      </c>
      <c r="F204" s="191"/>
      <c r="G204" s="192"/>
      <c r="H204" s="133" t="s">
        <v>15</v>
      </c>
      <c r="I204" s="134"/>
      <c r="J204" s="134"/>
      <c r="K204" s="134"/>
      <c r="L204" s="135"/>
      <c r="M204" s="40"/>
    </row>
    <row r="205" spans="1:13" ht="90.3" customHeight="1">
      <c r="A205" s="32" t="s">
        <v>279</v>
      </c>
      <c r="B205" s="139" t="s">
        <v>271</v>
      </c>
      <c r="C205" s="140"/>
      <c r="D205" s="141"/>
      <c r="E205" s="133" t="s">
        <v>272</v>
      </c>
      <c r="F205" s="191"/>
      <c r="G205" s="192"/>
      <c r="H205" s="133" t="s">
        <v>15</v>
      </c>
      <c r="I205" s="134"/>
      <c r="J205" s="134"/>
      <c r="K205" s="134"/>
      <c r="L205" s="135"/>
      <c r="M205" s="40"/>
    </row>
    <row r="206" spans="1:13" ht="127.5" customHeight="1">
      <c r="A206" s="32" t="s">
        <v>283</v>
      </c>
      <c r="B206" s="139" t="s">
        <v>274</v>
      </c>
      <c r="C206" s="140"/>
      <c r="D206" s="141"/>
      <c r="E206" s="133" t="s">
        <v>275</v>
      </c>
      <c r="F206" s="191"/>
      <c r="G206" s="192"/>
      <c r="H206" s="133" t="s">
        <v>15</v>
      </c>
      <c r="I206" s="134"/>
      <c r="J206" s="134"/>
      <c r="K206" s="134"/>
      <c r="L206" s="135"/>
      <c r="M206" s="40"/>
    </row>
    <row r="207" spans="1:13" ht="89.7" customHeight="1">
      <c r="A207" s="32" t="s">
        <v>287</v>
      </c>
      <c r="B207" s="139" t="s">
        <v>277</v>
      </c>
      <c r="C207" s="140"/>
      <c r="D207" s="141"/>
      <c r="E207" s="133" t="s">
        <v>278</v>
      </c>
      <c r="F207" s="191"/>
      <c r="G207" s="192"/>
      <c r="H207" s="133" t="s">
        <v>15</v>
      </c>
      <c r="I207" s="134"/>
      <c r="J207" s="134"/>
      <c r="K207" s="134"/>
      <c r="L207" s="135"/>
      <c r="M207" s="40"/>
    </row>
    <row r="208" spans="1:13" ht="86.25" customHeight="1">
      <c r="A208" s="32" t="s">
        <v>290</v>
      </c>
      <c r="B208" s="139" t="s">
        <v>280</v>
      </c>
      <c r="C208" s="140"/>
      <c r="D208" s="141"/>
      <c r="E208" s="167" t="s">
        <v>281</v>
      </c>
      <c r="F208" s="168"/>
      <c r="G208" s="277"/>
      <c r="H208" s="172" t="s">
        <v>282</v>
      </c>
      <c r="I208" s="281"/>
      <c r="J208" s="281"/>
      <c r="K208" s="281"/>
      <c r="L208" s="282"/>
      <c r="M208" s="40"/>
    </row>
    <row r="209" spans="1:13" ht="15" customHeight="1">
      <c r="A209" s="96" t="s">
        <v>293</v>
      </c>
      <c r="B209" s="99" t="s">
        <v>284</v>
      </c>
      <c r="C209" s="100"/>
      <c r="D209" s="100"/>
      <c r="E209" s="108" t="s">
        <v>285</v>
      </c>
      <c r="F209" s="136"/>
      <c r="G209" s="142"/>
      <c r="H209" s="136" t="s">
        <v>373</v>
      </c>
      <c r="I209" s="136"/>
      <c r="J209" s="136"/>
      <c r="K209" s="136"/>
      <c r="L209" s="142"/>
      <c r="M209" s="21"/>
    </row>
    <row r="210" spans="1:13">
      <c r="A210" s="97"/>
      <c r="B210" s="102"/>
      <c r="C210" s="103"/>
      <c r="D210" s="103"/>
      <c r="E210" s="226">
        <f>K3+2</f>
        <v>44817</v>
      </c>
      <c r="F210" s="227"/>
      <c r="G210" s="71"/>
      <c r="H210" s="144"/>
      <c r="I210" s="144"/>
      <c r="J210" s="144"/>
      <c r="K210" s="144"/>
      <c r="L210" s="145"/>
      <c r="M210" s="21"/>
    </row>
    <row r="211" spans="1:13" ht="42.75" customHeight="1">
      <c r="A211" s="98"/>
      <c r="B211" s="105"/>
      <c r="C211" s="106"/>
      <c r="D211" s="106"/>
      <c r="E211" s="143" t="s">
        <v>286</v>
      </c>
      <c r="F211" s="144"/>
      <c r="G211" s="145"/>
      <c r="H211" s="146"/>
      <c r="I211" s="146"/>
      <c r="J211" s="146"/>
      <c r="K211" s="146"/>
      <c r="L211" s="147"/>
      <c r="M211" s="21"/>
    </row>
    <row r="212" spans="1:13">
      <c r="A212" s="96" t="s">
        <v>398</v>
      </c>
      <c r="B212" s="99" t="s">
        <v>288</v>
      </c>
      <c r="C212" s="100"/>
      <c r="D212" s="100"/>
      <c r="E212" s="108" t="s">
        <v>11</v>
      </c>
      <c r="F212" s="136"/>
      <c r="G212" s="142"/>
      <c r="H212" s="136" t="s">
        <v>238</v>
      </c>
      <c r="I212" s="136"/>
      <c r="J212" s="136"/>
      <c r="K212" s="136"/>
      <c r="L212" s="142"/>
      <c r="M212" s="21"/>
    </row>
    <row r="213" spans="1:13">
      <c r="A213" s="97"/>
      <c r="B213" s="102"/>
      <c r="C213" s="103"/>
      <c r="D213" s="103"/>
      <c r="E213" s="283">
        <f>K3+1</f>
        <v>44816</v>
      </c>
      <c r="F213" s="284"/>
      <c r="G213" s="285"/>
      <c r="H213" s="144"/>
      <c r="I213" s="144"/>
      <c r="J213" s="144"/>
      <c r="K213" s="144"/>
      <c r="L213" s="145"/>
      <c r="M213" s="21"/>
    </row>
    <row r="214" spans="1:13" ht="64.5" customHeight="1">
      <c r="A214" s="98"/>
      <c r="B214" s="105"/>
      <c r="C214" s="106"/>
      <c r="D214" s="106"/>
      <c r="E214" s="148" t="s">
        <v>289</v>
      </c>
      <c r="F214" s="146"/>
      <c r="G214" s="147"/>
      <c r="H214" s="146"/>
      <c r="I214" s="146"/>
      <c r="J214" s="146"/>
      <c r="K214" s="146"/>
      <c r="L214" s="147"/>
      <c r="M214" s="21"/>
    </row>
    <row r="215" spans="1:13" ht="91.05" customHeight="1">
      <c r="A215" s="32" t="s">
        <v>297</v>
      </c>
      <c r="B215" s="139" t="s">
        <v>291</v>
      </c>
      <c r="C215" s="140"/>
      <c r="D215" s="141"/>
      <c r="E215" s="133" t="s">
        <v>292</v>
      </c>
      <c r="F215" s="191"/>
      <c r="G215" s="192"/>
      <c r="H215" s="133" t="s">
        <v>373</v>
      </c>
      <c r="I215" s="134"/>
      <c r="J215" s="134"/>
      <c r="K215" s="134"/>
      <c r="L215" s="135"/>
      <c r="M215" s="40"/>
    </row>
    <row r="216" spans="1:13" ht="103.95" customHeight="1">
      <c r="A216" s="32" t="s">
        <v>301</v>
      </c>
      <c r="B216" s="139" t="s">
        <v>294</v>
      </c>
      <c r="C216" s="140"/>
      <c r="D216" s="141"/>
      <c r="E216" s="108" t="s">
        <v>295</v>
      </c>
      <c r="F216" s="136"/>
      <c r="G216" s="142"/>
      <c r="H216" s="133" t="s">
        <v>373</v>
      </c>
      <c r="I216" s="134"/>
      <c r="J216" s="134"/>
      <c r="K216" s="134"/>
      <c r="L216" s="135"/>
      <c r="M216" s="40"/>
    </row>
    <row r="217" spans="1:13" ht="15" customHeight="1">
      <c r="A217" s="96" t="s">
        <v>306</v>
      </c>
      <c r="B217" s="99" t="s">
        <v>296</v>
      </c>
      <c r="C217" s="100"/>
      <c r="D217" s="100"/>
      <c r="E217" s="274" t="s">
        <v>248</v>
      </c>
      <c r="F217" s="204"/>
      <c r="G217" s="205"/>
      <c r="H217" s="136" t="s">
        <v>373</v>
      </c>
      <c r="I217" s="136"/>
      <c r="J217" s="136"/>
      <c r="K217" s="136"/>
      <c r="L217" s="142"/>
      <c r="M217" s="21"/>
    </row>
    <row r="218" spans="1:13">
      <c r="A218" s="97"/>
      <c r="B218" s="102"/>
      <c r="C218" s="103"/>
      <c r="D218" s="103"/>
      <c r="E218" s="237">
        <f>K3+2</f>
        <v>44817</v>
      </c>
      <c r="F218" s="238"/>
      <c r="G218" s="239"/>
      <c r="H218" s="144"/>
      <c r="I218" s="144"/>
      <c r="J218" s="144"/>
      <c r="K218" s="144"/>
      <c r="L218" s="145"/>
      <c r="M218" s="21"/>
    </row>
    <row r="219" spans="1:13" ht="46.95" customHeight="1">
      <c r="A219" s="98"/>
      <c r="B219" s="105"/>
      <c r="C219" s="106"/>
      <c r="D219" s="106"/>
      <c r="E219" s="148" t="s">
        <v>286</v>
      </c>
      <c r="F219" s="146"/>
      <c r="G219" s="147"/>
      <c r="H219" s="146"/>
      <c r="I219" s="146"/>
      <c r="J219" s="146"/>
      <c r="K219" s="146"/>
      <c r="L219" s="147"/>
      <c r="M219" s="21"/>
    </row>
    <row r="220" spans="1:13" ht="176.55" customHeight="1">
      <c r="A220" s="32" t="s">
        <v>309</v>
      </c>
      <c r="B220" s="139" t="s">
        <v>298</v>
      </c>
      <c r="C220" s="140"/>
      <c r="D220" s="141"/>
      <c r="E220" s="133" t="s">
        <v>299</v>
      </c>
      <c r="F220" s="191"/>
      <c r="G220" s="192"/>
      <c r="H220" s="133" t="s">
        <v>300</v>
      </c>
      <c r="I220" s="134"/>
      <c r="J220" s="134"/>
      <c r="K220" s="134"/>
      <c r="L220" s="135"/>
      <c r="M220" s="40"/>
    </row>
    <row r="221" spans="1:13" ht="178.05" customHeight="1">
      <c r="A221" s="32" t="s">
        <v>310</v>
      </c>
      <c r="B221" s="139" t="s">
        <v>302</v>
      </c>
      <c r="C221" s="140"/>
      <c r="D221" s="141"/>
      <c r="E221" s="133" t="s">
        <v>303</v>
      </c>
      <c r="F221" s="191"/>
      <c r="G221" s="192"/>
      <c r="H221" s="133" t="s">
        <v>304</v>
      </c>
      <c r="I221" s="134"/>
      <c r="J221" s="134"/>
      <c r="K221" s="134"/>
      <c r="L221" s="135"/>
      <c r="M221" s="40"/>
    </row>
    <row r="222" spans="1:13" ht="87.75" customHeight="1">
      <c r="A222" s="32" t="s">
        <v>313</v>
      </c>
      <c r="B222" s="139" t="s">
        <v>305</v>
      </c>
      <c r="C222" s="140"/>
      <c r="D222" s="141"/>
      <c r="E222" s="133" t="s">
        <v>307</v>
      </c>
      <c r="F222" s="191"/>
      <c r="G222" s="192"/>
      <c r="H222" s="133" t="s">
        <v>308</v>
      </c>
      <c r="I222" s="134"/>
      <c r="J222" s="134"/>
      <c r="K222" s="134"/>
      <c r="L222" s="135"/>
      <c r="M222" s="40"/>
    </row>
    <row r="223" spans="1:13" ht="97.5" customHeight="1">
      <c r="A223" s="32" t="s">
        <v>316</v>
      </c>
      <c r="B223" s="139" t="s">
        <v>311</v>
      </c>
      <c r="C223" s="140"/>
      <c r="D223" s="141"/>
      <c r="E223" s="133" t="s">
        <v>329</v>
      </c>
      <c r="F223" s="191"/>
      <c r="G223" s="192"/>
      <c r="H223" s="133" t="s">
        <v>13</v>
      </c>
      <c r="I223" s="134"/>
      <c r="J223" s="134"/>
      <c r="K223" s="134"/>
      <c r="L223" s="135"/>
      <c r="M223" s="40"/>
    </row>
    <row r="224" spans="1:13" ht="90.3" customHeight="1">
      <c r="A224" s="32" t="s">
        <v>319</v>
      </c>
      <c r="B224" s="139" t="s">
        <v>312</v>
      </c>
      <c r="C224" s="140"/>
      <c r="D224" s="141"/>
      <c r="E224" s="133" t="s">
        <v>330</v>
      </c>
      <c r="F224" s="191"/>
      <c r="G224" s="192"/>
      <c r="H224" s="133" t="s">
        <v>373</v>
      </c>
      <c r="I224" s="134"/>
      <c r="J224" s="134"/>
      <c r="K224" s="134"/>
      <c r="L224" s="135"/>
      <c r="M224" s="40"/>
    </row>
    <row r="225" spans="1:13" ht="16.95" customHeight="1">
      <c r="A225" s="96" t="s">
        <v>340</v>
      </c>
      <c r="B225" s="99" t="s">
        <v>314</v>
      </c>
      <c r="C225" s="100"/>
      <c r="D225" s="101"/>
      <c r="E225" s="274" t="s">
        <v>11</v>
      </c>
      <c r="F225" s="204"/>
      <c r="G225" s="205"/>
      <c r="H225" s="108" t="s">
        <v>373</v>
      </c>
      <c r="I225" s="136"/>
      <c r="J225" s="136"/>
      <c r="K225" s="136"/>
      <c r="L225" s="142"/>
      <c r="M225" s="21"/>
    </row>
    <row r="226" spans="1:13" ht="18.75" customHeight="1">
      <c r="A226" s="97"/>
      <c r="B226" s="102"/>
      <c r="C226" s="103"/>
      <c r="D226" s="104"/>
      <c r="E226" s="237">
        <f>K3+9</f>
        <v>44824</v>
      </c>
      <c r="F226" s="238"/>
      <c r="G226" s="239"/>
      <c r="H226" s="143"/>
      <c r="I226" s="144"/>
      <c r="J226" s="144"/>
      <c r="K226" s="144"/>
      <c r="L226" s="145"/>
      <c r="M226" s="21"/>
    </row>
    <row r="227" spans="1:13" ht="202.65" customHeight="1">
      <c r="A227" s="97"/>
      <c r="B227" s="102"/>
      <c r="C227" s="103"/>
      <c r="D227" s="104"/>
      <c r="E227" s="143" t="s">
        <v>315</v>
      </c>
      <c r="F227" s="144"/>
      <c r="G227" s="145"/>
      <c r="H227" s="143"/>
      <c r="I227" s="144"/>
      <c r="J227" s="144"/>
      <c r="K227" s="144"/>
      <c r="L227" s="145"/>
      <c r="M227" s="21"/>
    </row>
    <row r="228" spans="1:13" ht="23.4" customHeight="1">
      <c r="A228" s="98"/>
      <c r="B228" s="105"/>
      <c r="C228" s="106"/>
      <c r="D228" s="107"/>
      <c r="E228" s="297"/>
      <c r="F228" s="162"/>
      <c r="G228" s="298"/>
      <c r="H228" s="148"/>
      <c r="I228" s="146"/>
      <c r="J228" s="146"/>
      <c r="K228" s="146"/>
      <c r="L228" s="147"/>
      <c r="M228" s="21"/>
    </row>
    <row r="229" spans="1:13" ht="15" customHeight="1">
      <c r="A229" s="96" t="s">
        <v>341</v>
      </c>
      <c r="B229" s="99" t="s">
        <v>317</v>
      </c>
      <c r="C229" s="100"/>
      <c r="D229" s="100"/>
      <c r="E229" s="274" t="s">
        <v>11</v>
      </c>
      <c r="F229" s="204"/>
      <c r="G229" s="205"/>
      <c r="H229" s="136" t="s">
        <v>373</v>
      </c>
      <c r="I229" s="136"/>
      <c r="J229" s="136"/>
      <c r="K229" s="136"/>
      <c r="L229" s="142"/>
      <c r="M229" s="21"/>
    </row>
    <row r="230" spans="1:13">
      <c r="A230" s="97"/>
      <c r="B230" s="102"/>
      <c r="C230" s="103"/>
      <c r="D230" s="103"/>
      <c r="E230" s="237">
        <f>K3+60</f>
        <v>44875</v>
      </c>
      <c r="F230" s="238"/>
      <c r="G230" s="239"/>
      <c r="H230" s="144"/>
      <c r="I230" s="144"/>
      <c r="J230" s="144"/>
      <c r="K230" s="144"/>
      <c r="L230" s="145"/>
      <c r="M230" s="21"/>
    </row>
    <row r="231" spans="1:13" ht="224.1" customHeight="1">
      <c r="A231" s="98"/>
      <c r="B231" s="105"/>
      <c r="C231" s="106"/>
      <c r="D231" s="106"/>
      <c r="E231" s="187" t="s">
        <v>318</v>
      </c>
      <c r="F231" s="188"/>
      <c r="G231" s="189"/>
      <c r="H231" s="146"/>
      <c r="I231" s="146"/>
      <c r="J231" s="146"/>
      <c r="K231" s="146"/>
      <c r="L231" s="147"/>
      <c r="M231" s="21"/>
    </row>
    <row r="232" spans="1:13" ht="64.5" customHeight="1">
      <c r="A232" s="32" t="s">
        <v>368</v>
      </c>
      <c r="B232" s="139" t="s">
        <v>320</v>
      </c>
      <c r="C232" s="140"/>
      <c r="D232" s="141"/>
      <c r="E232" s="133" t="s">
        <v>321</v>
      </c>
      <c r="F232" s="191"/>
      <c r="G232" s="192"/>
      <c r="H232" s="133" t="s">
        <v>322</v>
      </c>
      <c r="I232" s="134"/>
      <c r="J232" s="134"/>
      <c r="K232" s="134"/>
      <c r="L232" s="135"/>
      <c r="M232" s="40"/>
    </row>
    <row r="234" spans="1:13">
      <c r="A234" s="301"/>
      <c r="B234" s="301"/>
    </row>
    <row r="235" spans="1:13" ht="152.4" customHeight="1">
      <c r="A235" s="299" t="s">
        <v>401</v>
      </c>
      <c r="B235" s="300"/>
      <c r="C235" s="300"/>
      <c r="D235" s="300"/>
      <c r="E235" s="300"/>
      <c r="F235" s="300"/>
      <c r="G235" s="300"/>
      <c r="H235" s="300"/>
      <c r="I235" s="300"/>
      <c r="J235" s="300"/>
      <c r="K235" s="300"/>
      <c r="L235" s="300"/>
    </row>
  </sheetData>
  <sheetProtection formatCells="0" formatColumns="0" formatRows="0"/>
  <mergeCells count="488">
    <mergeCell ref="E65:G65"/>
    <mergeCell ref="E66:G66"/>
    <mergeCell ref="B55:D56"/>
    <mergeCell ref="H66:L66"/>
    <mergeCell ref="E58:G58"/>
    <mergeCell ref="E59:G59"/>
    <mergeCell ref="B65:D65"/>
    <mergeCell ref="B66:D66"/>
    <mergeCell ref="E63:G63"/>
    <mergeCell ref="H65:L65"/>
    <mergeCell ref="E55:G55"/>
    <mergeCell ref="E57:G57"/>
    <mergeCell ref="E46:G46"/>
    <mergeCell ref="B44:D46"/>
    <mergeCell ref="H44:L46"/>
    <mergeCell ref="B59:D59"/>
    <mergeCell ref="A55:A56"/>
    <mergeCell ref="H55:L56"/>
    <mergeCell ref="A49:A51"/>
    <mergeCell ref="B49:D51"/>
    <mergeCell ref="H49:L51"/>
    <mergeCell ref="E50:G50"/>
    <mergeCell ref="B52:D52"/>
    <mergeCell ref="E52:G52"/>
    <mergeCell ref="H52:L52"/>
    <mergeCell ref="B53:D53"/>
    <mergeCell ref="E53:G53"/>
    <mergeCell ref="H53:L53"/>
    <mergeCell ref="B54:D54"/>
    <mergeCell ref="E54:G54"/>
    <mergeCell ref="H54:L54"/>
    <mergeCell ref="E231:G231"/>
    <mergeCell ref="E110:F110"/>
    <mergeCell ref="E105:F105"/>
    <mergeCell ref="A121:A122"/>
    <mergeCell ref="B121:D122"/>
    <mergeCell ref="H121:L122"/>
    <mergeCell ref="A103:A105"/>
    <mergeCell ref="B103:D105"/>
    <mergeCell ref="H103:L105"/>
    <mergeCell ref="E103:G103"/>
    <mergeCell ref="E106:G106"/>
    <mergeCell ref="B106:D108"/>
    <mergeCell ref="A106:A108"/>
    <mergeCell ref="H106:L108"/>
    <mergeCell ref="A119:A120"/>
    <mergeCell ref="B119:D120"/>
    <mergeCell ref="H119:L120"/>
    <mergeCell ref="A112:A115"/>
    <mergeCell ref="H112:L115"/>
    <mergeCell ref="E115:G115"/>
    <mergeCell ref="B112:D115"/>
    <mergeCell ref="E111:F111"/>
    <mergeCell ref="E129:G129"/>
    <mergeCell ref="E130:G130"/>
    <mergeCell ref="E230:G230"/>
    <mergeCell ref="A235:L235"/>
    <mergeCell ref="B109:D111"/>
    <mergeCell ref="A109:A111"/>
    <mergeCell ref="H109:L111"/>
    <mergeCell ref="E109:G109"/>
    <mergeCell ref="A234:B234"/>
    <mergeCell ref="H229:L231"/>
    <mergeCell ref="E227:G227"/>
    <mergeCell ref="A212:A214"/>
    <mergeCell ref="B212:D214"/>
    <mergeCell ref="E212:G212"/>
    <mergeCell ref="E214:G214"/>
    <mergeCell ref="H212:L214"/>
    <mergeCell ref="E215:G215"/>
    <mergeCell ref="E216:G216"/>
    <mergeCell ref="A217:A219"/>
    <mergeCell ref="H225:L228"/>
    <mergeCell ref="E202:G202"/>
    <mergeCell ref="E203:G203"/>
    <mergeCell ref="E204:G204"/>
    <mergeCell ref="A229:A231"/>
    <mergeCell ref="B229:D231"/>
    <mergeCell ref="E229:G229"/>
    <mergeCell ref="A209:A211"/>
    <mergeCell ref="B209:D211"/>
    <mergeCell ref="E209:G209"/>
    <mergeCell ref="A225:A228"/>
    <mergeCell ref="B225:D228"/>
    <mergeCell ref="E228:G228"/>
    <mergeCell ref="A149:A150"/>
    <mergeCell ref="B149:D150"/>
    <mergeCell ref="A198:A201"/>
    <mergeCell ref="E201:G201"/>
    <mergeCell ref="E152:G152"/>
    <mergeCell ref="E153:G153"/>
    <mergeCell ref="B154:D155"/>
    <mergeCell ref="A154:A155"/>
    <mergeCell ref="A162:A166"/>
    <mergeCell ref="E180:G180"/>
    <mergeCell ref="A180:A182"/>
    <mergeCell ref="B180:D182"/>
    <mergeCell ref="E181:G181"/>
    <mergeCell ref="E185:G185"/>
    <mergeCell ref="E188:G188"/>
    <mergeCell ref="E226:G226"/>
    <mergeCell ref="E210:F210"/>
    <mergeCell ref="B153:D153"/>
    <mergeCell ref="H137:L137"/>
    <mergeCell ref="E137:G137"/>
    <mergeCell ref="B78:D78"/>
    <mergeCell ref="H88:L91"/>
    <mergeCell ref="A84:A86"/>
    <mergeCell ref="E94:G94"/>
    <mergeCell ref="E87:G87"/>
    <mergeCell ref="H87:L87"/>
    <mergeCell ref="B87:D87"/>
    <mergeCell ref="B84:D86"/>
    <mergeCell ref="H84:L86"/>
    <mergeCell ref="E84:G84"/>
    <mergeCell ref="E86:G86"/>
    <mergeCell ref="E85:G85"/>
    <mergeCell ref="E117:G117"/>
    <mergeCell ref="E88:G88"/>
    <mergeCell ref="E91:G91"/>
    <mergeCell ref="B88:D91"/>
    <mergeCell ref="E116:G116"/>
    <mergeCell ref="B137:D137"/>
    <mergeCell ref="E136:G136"/>
    <mergeCell ref="B136:D136"/>
    <mergeCell ref="E124:G124"/>
    <mergeCell ref="E125:G125"/>
    <mergeCell ref="A140:A144"/>
    <mergeCell ref="H140:L144"/>
    <mergeCell ref="B145:D147"/>
    <mergeCell ref="A145:A147"/>
    <mergeCell ref="H145:L147"/>
    <mergeCell ref="E147:G147"/>
    <mergeCell ref="A148:L148"/>
    <mergeCell ref="B140:D144"/>
    <mergeCell ref="E140:G140"/>
    <mergeCell ref="B232:D232"/>
    <mergeCell ref="H220:L220"/>
    <mergeCell ref="H221:L221"/>
    <mergeCell ref="H222:L222"/>
    <mergeCell ref="H223:L223"/>
    <mergeCell ref="H224:L224"/>
    <mergeCell ref="H232:L232"/>
    <mergeCell ref="B217:D219"/>
    <mergeCell ref="E217:G217"/>
    <mergeCell ref="E219:G219"/>
    <mergeCell ref="B222:D222"/>
    <mergeCell ref="B223:D223"/>
    <mergeCell ref="B224:D224"/>
    <mergeCell ref="B220:D220"/>
    <mergeCell ref="B221:D221"/>
    <mergeCell ref="H217:L219"/>
    <mergeCell ref="E220:G220"/>
    <mergeCell ref="E221:G221"/>
    <mergeCell ref="E232:G232"/>
    <mergeCell ref="E222:G222"/>
    <mergeCell ref="E223:G223"/>
    <mergeCell ref="E224:G224"/>
    <mergeCell ref="E225:G225"/>
    <mergeCell ref="E218:G218"/>
    <mergeCell ref="H205:L205"/>
    <mergeCell ref="H206:L206"/>
    <mergeCell ref="H207:L207"/>
    <mergeCell ref="H208:L208"/>
    <mergeCell ref="H215:L215"/>
    <mergeCell ref="H216:L216"/>
    <mergeCell ref="H209:L211"/>
    <mergeCell ref="B205:D205"/>
    <mergeCell ref="B206:D206"/>
    <mergeCell ref="B207:D207"/>
    <mergeCell ref="B208:D208"/>
    <mergeCell ref="E205:G205"/>
    <mergeCell ref="E206:G206"/>
    <mergeCell ref="E207:G207"/>
    <mergeCell ref="E208:G208"/>
    <mergeCell ref="E211:G211"/>
    <mergeCell ref="B215:D215"/>
    <mergeCell ref="B216:D216"/>
    <mergeCell ref="E213:G213"/>
    <mergeCell ref="H198:L201"/>
    <mergeCell ref="A190:A192"/>
    <mergeCell ref="B190:D192"/>
    <mergeCell ref="E190:G190"/>
    <mergeCell ref="E192:G192"/>
    <mergeCell ref="H190:L192"/>
    <mergeCell ref="E196:G196"/>
    <mergeCell ref="E195:G195"/>
    <mergeCell ref="A193:A195"/>
    <mergeCell ref="B193:D195"/>
    <mergeCell ref="H193:L195"/>
    <mergeCell ref="B196:D197"/>
    <mergeCell ref="A196:A197"/>
    <mergeCell ref="E197:G197"/>
    <mergeCell ref="H196:L197"/>
    <mergeCell ref="E191:G191"/>
    <mergeCell ref="E199:G199"/>
    <mergeCell ref="E200:G200"/>
    <mergeCell ref="H202:L202"/>
    <mergeCell ref="H203:L203"/>
    <mergeCell ref="H204:L204"/>
    <mergeCell ref="B202:D202"/>
    <mergeCell ref="B203:D203"/>
    <mergeCell ref="B204:D204"/>
    <mergeCell ref="H171:L171"/>
    <mergeCell ref="E182:G182"/>
    <mergeCell ref="A183:L183"/>
    <mergeCell ref="A184:A186"/>
    <mergeCell ref="B184:D186"/>
    <mergeCell ref="E184:G184"/>
    <mergeCell ref="E186:G186"/>
    <mergeCell ref="H184:L186"/>
    <mergeCell ref="A187:A189"/>
    <mergeCell ref="B187:D189"/>
    <mergeCell ref="H187:L189"/>
    <mergeCell ref="E187:G187"/>
    <mergeCell ref="E189:G189"/>
    <mergeCell ref="B198:D201"/>
    <mergeCell ref="E172:G172"/>
    <mergeCell ref="B172:D173"/>
    <mergeCell ref="A172:A173"/>
    <mergeCell ref="H172:L173"/>
    <mergeCell ref="H164:L166"/>
    <mergeCell ref="B171:D171"/>
    <mergeCell ref="E167:G167"/>
    <mergeCell ref="E168:G168"/>
    <mergeCell ref="E169:G169"/>
    <mergeCell ref="E170:G170"/>
    <mergeCell ref="E171:G171"/>
    <mergeCell ref="E164:G164"/>
    <mergeCell ref="E165:G165"/>
    <mergeCell ref="B169:D169"/>
    <mergeCell ref="H169:L169"/>
    <mergeCell ref="H170:L170"/>
    <mergeCell ref="H168:L168"/>
    <mergeCell ref="B164:D166"/>
    <mergeCell ref="E166:G166"/>
    <mergeCell ref="H161:L161"/>
    <mergeCell ref="H163:L163"/>
    <mergeCell ref="B160:D160"/>
    <mergeCell ref="B161:D161"/>
    <mergeCell ref="B163:D163"/>
    <mergeCell ref="E151:G151"/>
    <mergeCell ref="B162:L162"/>
    <mergeCell ref="E159:G159"/>
    <mergeCell ref="E160:G160"/>
    <mergeCell ref="E161:G161"/>
    <mergeCell ref="E163:G163"/>
    <mergeCell ref="B158:D158"/>
    <mergeCell ref="B159:D159"/>
    <mergeCell ref="E154:G154"/>
    <mergeCell ref="H154:L155"/>
    <mergeCell ref="E156:G156"/>
    <mergeCell ref="E157:G157"/>
    <mergeCell ref="E158:G158"/>
    <mergeCell ref="H157:L157"/>
    <mergeCell ref="H158:L158"/>
    <mergeCell ref="H159:L159"/>
    <mergeCell ref="H160:L160"/>
    <mergeCell ref="B151:D151"/>
    <mergeCell ref="B152:D152"/>
    <mergeCell ref="B157:D157"/>
    <mergeCell ref="H138:L138"/>
    <mergeCell ref="H139:L139"/>
    <mergeCell ref="E138:G138"/>
    <mergeCell ref="E139:G139"/>
    <mergeCell ref="H151:L151"/>
    <mergeCell ref="H152:L152"/>
    <mergeCell ref="H153:L153"/>
    <mergeCell ref="H156:L156"/>
    <mergeCell ref="E143:G143"/>
    <mergeCell ref="E144:G144"/>
    <mergeCell ref="E145:G145"/>
    <mergeCell ref="F146:G146"/>
    <mergeCell ref="E141:G141"/>
    <mergeCell ref="H149:L150"/>
    <mergeCell ref="E149:G149"/>
    <mergeCell ref="B138:D138"/>
    <mergeCell ref="B139:D139"/>
    <mergeCell ref="B156:D156"/>
    <mergeCell ref="E104:F104"/>
    <mergeCell ref="E100:F100"/>
    <mergeCell ref="E92:F92"/>
    <mergeCell ref="E89:F89"/>
    <mergeCell ref="E96:G96"/>
    <mergeCell ref="A97:L97"/>
    <mergeCell ref="A88:A91"/>
    <mergeCell ref="A92:A96"/>
    <mergeCell ref="B92:D96"/>
    <mergeCell ref="H92:L96"/>
    <mergeCell ref="E98:G98"/>
    <mergeCell ref="A126:A128"/>
    <mergeCell ref="E126:G126"/>
    <mergeCell ref="E128:G128"/>
    <mergeCell ref="H126:L128"/>
    <mergeCell ref="E127:G127"/>
    <mergeCell ref="A116:A118"/>
    <mergeCell ref="B116:D118"/>
    <mergeCell ref="H116:L118"/>
    <mergeCell ref="E118:G118"/>
    <mergeCell ref="H136:L136"/>
    <mergeCell ref="E119:G119"/>
    <mergeCell ref="E121:G121"/>
    <mergeCell ref="E123:G123"/>
    <mergeCell ref="A123:A125"/>
    <mergeCell ref="B123:D125"/>
    <mergeCell ref="H123:L125"/>
    <mergeCell ref="E108:G108"/>
    <mergeCell ref="A99:A101"/>
    <mergeCell ref="E113:G113"/>
    <mergeCell ref="E114:G114"/>
    <mergeCell ref="E107:G107"/>
    <mergeCell ref="F112:G112"/>
    <mergeCell ref="A131:A134"/>
    <mergeCell ref="B131:D134"/>
    <mergeCell ref="H131:L134"/>
    <mergeCell ref="E135:G135"/>
    <mergeCell ref="B126:D128"/>
    <mergeCell ref="E132:G132"/>
    <mergeCell ref="H129:L129"/>
    <mergeCell ref="H130:L130"/>
    <mergeCell ref="B129:D129"/>
    <mergeCell ref="B130:D130"/>
    <mergeCell ref="F131:G131"/>
    <mergeCell ref="H135:L135"/>
    <mergeCell ref="B135:D135"/>
    <mergeCell ref="E133:G133"/>
    <mergeCell ref="E134:G134"/>
    <mergeCell ref="A73:A74"/>
    <mergeCell ref="H73:L74"/>
    <mergeCell ref="H67:L67"/>
    <mergeCell ref="E67:G67"/>
    <mergeCell ref="E70:G70"/>
    <mergeCell ref="H68:L70"/>
    <mergeCell ref="E71:G71"/>
    <mergeCell ref="E73:G73"/>
    <mergeCell ref="E68:G68"/>
    <mergeCell ref="B71:D71"/>
    <mergeCell ref="H71:L71"/>
    <mergeCell ref="A72:L72"/>
    <mergeCell ref="B68:D70"/>
    <mergeCell ref="A68:A70"/>
    <mergeCell ref="E69:G69"/>
    <mergeCell ref="B67:D67"/>
    <mergeCell ref="B73:D74"/>
    <mergeCell ref="A81:A83"/>
    <mergeCell ref="B81:D83"/>
    <mergeCell ref="E83:G83"/>
    <mergeCell ref="H81:L83"/>
    <mergeCell ref="H80:L80"/>
    <mergeCell ref="H75:L75"/>
    <mergeCell ref="H76:L76"/>
    <mergeCell ref="H77:L77"/>
    <mergeCell ref="H78:L78"/>
    <mergeCell ref="B79:D79"/>
    <mergeCell ref="E78:G78"/>
    <mergeCell ref="E79:G79"/>
    <mergeCell ref="H79:L79"/>
    <mergeCell ref="E82:F82"/>
    <mergeCell ref="B75:D75"/>
    <mergeCell ref="B76:D76"/>
    <mergeCell ref="B77:D77"/>
    <mergeCell ref="B80:D80"/>
    <mergeCell ref="E80:G80"/>
    <mergeCell ref="E81:G81"/>
    <mergeCell ref="E75:G75"/>
    <mergeCell ref="E76:G76"/>
    <mergeCell ref="E77:G77"/>
    <mergeCell ref="A1:L1"/>
    <mergeCell ref="E60:G60"/>
    <mergeCell ref="E61:G61"/>
    <mergeCell ref="B62:D64"/>
    <mergeCell ref="A62:A64"/>
    <mergeCell ref="E62:G62"/>
    <mergeCell ref="E64:G64"/>
    <mergeCell ref="H62:L64"/>
    <mergeCell ref="H15:L15"/>
    <mergeCell ref="A16:L16"/>
    <mergeCell ref="E15:G15"/>
    <mergeCell ref="A25:A27"/>
    <mergeCell ref="B28:D28"/>
    <mergeCell ref="A22:A24"/>
    <mergeCell ref="A29:A30"/>
    <mergeCell ref="A31:A32"/>
    <mergeCell ref="B60:D60"/>
    <mergeCell ref="B61:D61"/>
    <mergeCell ref="B57:D57"/>
    <mergeCell ref="H47:L47"/>
    <mergeCell ref="E3:I4"/>
    <mergeCell ref="E20:G20"/>
    <mergeCell ref="E22:G22"/>
    <mergeCell ref="E32:G32"/>
    <mergeCell ref="E19:G19"/>
    <mergeCell ref="H31:L32"/>
    <mergeCell ref="H28:L28"/>
    <mergeCell ref="H20:L20"/>
    <mergeCell ref="H21:L21"/>
    <mergeCell ref="E23:G23"/>
    <mergeCell ref="E26:G26"/>
    <mergeCell ref="E31:G31"/>
    <mergeCell ref="E21:G21"/>
    <mergeCell ref="H22:L24"/>
    <mergeCell ref="E30:G30"/>
    <mergeCell ref="H29:L30"/>
    <mergeCell ref="H25:L27"/>
    <mergeCell ref="E25:G25"/>
    <mergeCell ref="E27:G27"/>
    <mergeCell ref="B38:D38"/>
    <mergeCell ref="H37:L37"/>
    <mergeCell ref="H38:L38"/>
    <mergeCell ref="E34:G34"/>
    <mergeCell ref="E51:G51"/>
    <mergeCell ref="H41:L43"/>
    <mergeCell ref="B37:D37"/>
    <mergeCell ref="B20:D20"/>
    <mergeCell ref="B21:D21"/>
    <mergeCell ref="B22:D24"/>
    <mergeCell ref="B29:D30"/>
    <mergeCell ref="B31:D32"/>
    <mergeCell ref="B25:D27"/>
    <mergeCell ref="E42:F42"/>
    <mergeCell ref="E24:G24"/>
    <mergeCell ref="E41:G41"/>
    <mergeCell ref="E43:G43"/>
    <mergeCell ref="E39:G40"/>
    <mergeCell ref="E37:G37"/>
    <mergeCell ref="E38:G38"/>
    <mergeCell ref="H39:L40"/>
    <mergeCell ref="E47:G47"/>
    <mergeCell ref="A48:L48"/>
    <mergeCell ref="E49:G49"/>
    <mergeCell ref="A174:A176"/>
    <mergeCell ref="B174:D176"/>
    <mergeCell ref="E175:G175"/>
    <mergeCell ref="E176:G176"/>
    <mergeCell ref="H174:L176"/>
    <mergeCell ref="B177:D179"/>
    <mergeCell ref="A177:A179"/>
    <mergeCell ref="H177:L179"/>
    <mergeCell ref="E178:G178"/>
    <mergeCell ref="E179:G179"/>
    <mergeCell ref="K3:L3"/>
    <mergeCell ref="K5:L5"/>
    <mergeCell ref="K6:L6"/>
    <mergeCell ref="K7:L7"/>
    <mergeCell ref="K9:L9"/>
    <mergeCell ref="K10:L10"/>
    <mergeCell ref="K13:L13"/>
    <mergeCell ref="B15:D15"/>
    <mergeCell ref="H180:L182"/>
    <mergeCell ref="B170:D170"/>
    <mergeCell ref="B167:D167"/>
    <mergeCell ref="B168:D168"/>
    <mergeCell ref="H167:L167"/>
    <mergeCell ref="E174:G174"/>
    <mergeCell ref="E177:G177"/>
    <mergeCell ref="H33:L35"/>
    <mergeCell ref="B41:D43"/>
    <mergeCell ref="H61:L61"/>
    <mergeCell ref="H60:L60"/>
    <mergeCell ref="H59:L59"/>
    <mergeCell ref="H58:L58"/>
    <mergeCell ref="H57:L57"/>
    <mergeCell ref="B39:D40"/>
    <mergeCell ref="E33:G33"/>
    <mergeCell ref="A17:A19"/>
    <mergeCell ref="B17:D19"/>
    <mergeCell ref="H17:L19"/>
    <mergeCell ref="E17:G17"/>
    <mergeCell ref="E10:I13"/>
    <mergeCell ref="E18:G18"/>
    <mergeCell ref="E5:I9"/>
    <mergeCell ref="H98:L98"/>
    <mergeCell ref="H102:L102"/>
    <mergeCell ref="B98:D98"/>
    <mergeCell ref="B102:D102"/>
    <mergeCell ref="E99:G99"/>
    <mergeCell ref="E101:G101"/>
    <mergeCell ref="H99:L101"/>
    <mergeCell ref="B99:D101"/>
    <mergeCell ref="A41:A43"/>
    <mergeCell ref="E35:G35"/>
    <mergeCell ref="A44:A46"/>
    <mergeCell ref="B47:D47"/>
    <mergeCell ref="B58:D58"/>
    <mergeCell ref="A39:A40"/>
    <mergeCell ref="A36:L36"/>
    <mergeCell ref="B33:D35"/>
    <mergeCell ref="A33:A35"/>
  </mergeCells>
  <pageMargins left="1.1023622047244095" right="0.31496062992125984" top="0.35433070866141736" bottom="0.35433070866141736" header="0.31496062992125984" footer="0.31496062992125984"/>
  <pageSetup paperSize="9" scale="75" fitToHeight="0" orientation="portrait" r:id="rId1"/>
  <rowBreaks count="17" manualBreakCount="17">
    <brk id="27" max="11" man="1"/>
    <brk id="47" max="11" man="1"/>
    <brk id="56" max="11" man="1"/>
    <brk id="65" max="11" man="1"/>
    <brk id="71" max="11" man="1"/>
    <brk id="80" max="11" man="1"/>
    <brk id="91" max="11" man="1"/>
    <brk id="118" max="11" man="1"/>
    <brk id="128" max="11" man="1"/>
    <brk id="137" max="10" man="1"/>
    <brk id="147" max="11" man="1"/>
    <brk id="157" max="11" man="1"/>
    <brk id="166" max="11" man="1"/>
    <brk id="179" max="11" man="1"/>
    <brk id="203" max="11" man="1"/>
    <brk id="215" max="11" man="1"/>
    <brk id="223" max="11" man="1"/>
  </rowBreaks>
</worksheet>
</file>

<file path=xl/worksheets/sheet2.xml><?xml version="1.0" encoding="utf-8"?>
<worksheet xmlns="http://schemas.openxmlformats.org/spreadsheetml/2006/main" xmlns:r="http://schemas.openxmlformats.org/officeDocument/2006/relationships">
  <dimension ref="A1:H1"/>
  <sheetViews>
    <sheetView workbookViewId="0">
      <selection sqref="A1:H1"/>
    </sheetView>
  </sheetViews>
  <sheetFormatPr defaultRowHeight="14.4"/>
  <cols>
    <col min="5" max="5" width="10.109375" bestFit="1" customWidth="1"/>
  </cols>
  <sheetData>
    <row r="1" spans="1:8">
      <c r="A1" s="59"/>
      <c r="B1" s="59"/>
      <c r="C1" s="59"/>
      <c r="D1" s="59"/>
      <c r="E1" s="59"/>
      <c r="F1" s="59"/>
      <c r="G1" s="59"/>
      <c r="H1" s="5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celixoz-priemnai</cp:lastModifiedBy>
  <cp:lastPrinted>2022-06-24T07:47:50Z</cp:lastPrinted>
  <dcterms:created xsi:type="dcterms:W3CDTF">2017-03-03T04:11:20Z</dcterms:created>
  <dcterms:modified xsi:type="dcterms:W3CDTF">2022-06-28T09:12:20Z</dcterms:modified>
</cp:coreProperties>
</file>