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1415" yWindow="-15" windowWidth="11295" windowHeight="8640"/>
  </bookViews>
  <sheets>
    <sheet name="Лист1" sheetId="1" r:id="rId1"/>
    <sheet name="Лист2" sheetId="2" r:id="rId2"/>
    <sheet name="Лист3" sheetId="3" r:id="rId3"/>
  </sheets>
  <definedNames>
    <definedName name="_ftn1" localSheetId="0">Лист1!$A$205</definedName>
    <definedName name="_ftnref1" localSheetId="0">Лист1!$C$39</definedName>
    <definedName name="_xlnm.Print_Area" localSheetId="0">Лист1!$A$1:$K$228</definedName>
  </definedNames>
  <calcPr calcId="125725"/>
</workbook>
</file>

<file path=xl/calcChain.xml><?xml version="1.0" encoding="utf-8"?>
<calcChain xmlns="http://schemas.openxmlformats.org/spreadsheetml/2006/main">
  <c r="E114" i="1"/>
  <c r="E112"/>
  <c r="E111" s="1"/>
  <c r="F114"/>
  <c r="F112"/>
  <c r="E113" l="1"/>
  <c r="K12"/>
  <c r="J12"/>
  <c r="J11"/>
  <c r="E100"/>
  <c r="E97"/>
  <c r="E171"/>
  <c r="E103"/>
  <c r="E52" l="1"/>
  <c r="K8"/>
  <c r="J8"/>
  <c r="J5"/>
  <c r="J10"/>
  <c r="E173"/>
  <c r="E172" s="1"/>
  <c r="E170"/>
  <c r="E169" s="1"/>
  <c r="E174"/>
  <c r="E167"/>
  <c r="E166" s="1"/>
  <c r="E168"/>
  <c r="E157"/>
  <c r="E156" s="1"/>
  <c r="E158"/>
  <c r="F94"/>
  <c r="E117"/>
  <c r="E116"/>
  <c r="E115" s="1"/>
  <c r="E54"/>
  <c r="E53" s="1"/>
  <c r="F54"/>
  <c r="E72"/>
  <c r="F72"/>
  <c r="E147"/>
  <c r="E146" s="1"/>
  <c r="E51"/>
  <c r="E50" s="1"/>
  <c r="E222"/>
  <c r="F147"/>
  <c r="E142"/>
  <c r="E141" s="1"/>
  <c r="F142"/>
  <c r="E40"/>
  <c r="E218"/>
  <c r="E210"/>
  <c r="E205"/>
  <c r="E202"/>
  <c r="E192"/>
  <c r="F190"/>
  <c r="E189"/>
  <c r="F186"/>
  <c r="F185"/>
  <c r="E180" s="1"/>
  <c r="E177"/>
  <c r="F165"/>
  <c r="E183" l="1"/>
  <c r="E24"/>
  <c r="E27"/>
  <c r="F138"/>
  <c r="E137"/>
  <c r="F134"/>
  <c r="E133"/>
  <c r="E126"/>
  <c r="F123"/>
  <c r="E109"/>
  <c r="E106"/>
  <c r="F104"/>
  <c r="E119" s="1"/>
  <c r="E92"/>
  <c r="E83"/>
  <c r="E80"/>
  <c r="E61"/>
  <c r="E67"/>
  <c r="F46"/>
  <c r="F45"/>
  <c r="E43"/>
  <c r="E35"/>
  <c r="E32"/>
  <c r="F30"/>
  <c r="F29"/>
  <c r="E18"/>
  <c r="J6"/>
</calcChain>
</file>

<file path=xl/comments1.xml><?xml version="1.0" encoding="utf-8"?>
<comments xmlns="http://schemas.openxmlformats.org/spreadsheetml/2006/main">
  <authors>
    <author>kit</author>
  </authors>
  <commentList>
    <comment ref="J9" authorId="0">
      <text>
        <r>
          <rPr>
            <sz val="9"/>
            <color indexed="81"/>
            <rFont val="Tahoma"/>
            <family val="2"/>
            <charset val="204"/>
          </rPr>
          <t>Введите дату принятия представительным органом муниципального образования решения о назначении выборов</t>
        </r>
      </text>
    </comment>
    <comment ref="J13" authorId="0">
      <text>
        <r>
          <rPr>
            <sz val="9"/>
            <color indexed="81"/>
            <rFont val="Tahoma"/>
            <family val="2"/>
            <charset val="204"/>
          </rPr>
          <t xml:space="preserve">Введите дату опубликования решения о назначении выборов
</t>
        </r>
      </text>
    </comment>
    <comment ref="E220" authorId="0">
      <text>
        <r>
          <rPr>
            <sz val="9"/>
            <color indexed="81"/>
            <rFont val="Tahoma"/>
            <family val="2"/>
            <charset val="204"/>
          </rPr>
          <t>Введите дату официального опубликования результатов выборов</t>
        </r>
      </text>
    </comment>
  </commentList>
</comments>
</file>

<file path=xl/sharedStrings.xml><?xml version="1.0" encoding="utf-8"?>
<sst xmlns="http://schemas.openxmlformats.org/spreadsheetml/2006/main" count="490" uniqueCount="396">
  <si>
    <t>КАЛЕНДАРНЫЙ ПЛАН 
мероприятий по подготовке и проведению выборов в органы местного самоуправления</t>
  </si>
  <si>
    <t>День голосования</t>
  </si>
  <si>
    <t>Принятие представительным органом муниципального образования решения о назначении выборов</t>
  </si>
  <si>
    <t>Дата официального опубликования (публикации) решения о назначении выборов</t>
  </si>
  <si>
    <t>№ п/п</t>
  </si>
  <si>
    <t>Содержание мероприятия</t>
  </si>
  <si>
    <t>Исполнители</t>
  </si>
  <si>
    <t>Избирательные участки. Списки избирателей</t>
  </si>
  <si>
    <t>Опубликование списков избирательных участков с указанием их границ (если избирательный участок образован на части территории населенного пункта) либо перечня населенных пунктов (если избирательный участок образован на территориях одного или нескольких населенных пунктов), номеров, мест нахождения участковых комиссий и помещений для голосования (п. 6 ст. 13 Кодекса Алтайского края о выборах, референдуме, отзыве (далее – Кодекс)</t>
  </si>
  <si>
    <t>(не позднее чем за 40 дней до дня голосования)</t>
  </si>
  <si>
    <t>Главы местных администраций муниципальных районов, городских округов, а при проведении выборов в орган местного самоуправления поселения – главой местной администрации поселения</t>
  </si>
  <si>
    <t>Определение избирательных участков для голосования, подлежащих оснащению специальными трафаретами для самостоятельного заполнения бюллетеней и информационными материалами для избирателей, являющихся инвалидами по зрению (п. 2.1 ст. 92 Кодекса) по необходимости</t>
  </si>
  <si>
    <t>По отдельному решению избирательной комиссии, организующей выборы</t>
  </si>
  <si>
    <t>Избирательные комиссии муниципальных  образований</t>
  </si>
  <si>
    <t>Представление сведений об избирателях в избирательные комиссии муниципальных образований для составления списков избирателей (п.6 ст. 15 Кодекса)</t>
  </si>
  <si>
    <t>Сразу после назначения дня голосования</t>
  </si>
  <si>
    <t>Главы местных администраций муниципальных районов, городских округов, командиры воинских частей</t>
  </si>
  <si>
    <t>Информирование избирательных комиссий муниципальных образований об изменениях в ранее представленных для составления списков избирателей сведениях об избирателях (ст. 15 Кодекса)</t>
  </si>
  <si>
    <t>Главы местных администраций муниципальных районов, городских округов</t>
  </si>
  <si>
    <t>Составление списков избирателей отдельно по каждому избирательному участку (п.2 ст.15 Кодекса)</t>
  </si>
  <si>
    <t>Не позднее</t>
  </si>
  <si>
    <t>(не позднее чем за 13 дней до дня досрочного голосования)</t>
  </si>
  <si>
    <t>Передача первых экземпляров списков избирателей соответствующим участковым избирательным комиссиям (п.10 ст.15 Кодекса)</t>
  </si>
  <si>
    <t>(не позднее чем за 10 дней до дня досрочного голосования)</t>
  </si>
  <si>
    <t>Избирательные комиссии муниципальных образований</t>
  </si>
  <si>
    <t>Представление избирателям списков избирателей для ознакомления и дополнительного уточнения (п.1 ст.17 Кодекса)</t>
  </si>
  <si>
    <t>Участковые избирательные комиссии</t>
  </si>
  <si>
    <t>Уточнение списков избирателей (п. 1 ст. 17 Кодекса)</t>
  </si>
  <si>
    <t>Подписание выверенного и уточненного списка избирателей и его заверение печатью участковой избирательной комиссии (п.12 ст.15 Кодекса)</t>
  </si>
  <si>
    <t>(не позднее дня, предшествующего дню голосования)</t>
  </si>
  <si>
    <t>Председатели, секретари участковых избирательных комиссий</t>
  </si>
  <si>
    <t>Председатели участковых избирательных комиссий</t>
  </si>
  <si>
    <t>Избирательные комиссии</t>
  </si>
  <si>
    <t>Официальное опубликование сообщения о начале выдвижения кандидатур в новый состав окружных избирательных комиссий по выборам депутатов представительных органов муниципальных образований (далее – окружные избирательные комиссии) (п.4 ст.29 Кодекса)</t>
  </si>
  <si>
    <t>Окружные избирательные комиссии по выборам депутатов представительных органов муниципального района, городского округа могут не формироваться по решению данного представительного органа, а по выборам депутатов представительного органа поселения – по решению организующей выборы избирательной комиссии. В этих случаях их полномочия возлагаются на избирательную комиссию муниципального образования (п.7 ст.18 Кодекса)</t>
  </si>
  <si>
    <t>Решение о возложении полномочий окружной избирательной комиссии может быть принято одновременно с решением о назначении выборов либо в форме отдельного пункта указанного решения</t>
  </si>
  <si>
    <t>Представительные органы муниципальных районов, городских округов, избирательные комиссии муниципальных образований</t>
  </si>
  <si>
    <t>Прием предложений по кандидатурам в состав окружных избирательных комиссий (п.4 ст.29 Кодекса)</t>
  </si>
  <si>
    <t>Формирование окружных избирательных комиссий (п.3 ст.29 Кодекса)</t>
  </si>
  <si>
    <t>Прием предложений по кандидатурам для дополнительного зачисления в резерв составов участковых комиссий (в случае объявления дополнительного зачисления Избирательной комиссией Алтайского края)</t>
  </si>
  <si>
    <t>Направление в Избирательную комиссию Алтайского края решений о предложении кандидатур для дополнительного зачисления в резерв составов участковых комиссий (в случае объявления дополнительного зачисления Избирательной комиссией Алтайского края)</t>
  </si>
  <si>
    <t>Не позднее чем через 5 дней со дня окончания срока приема предложений по кандидатурам в резерв составов участковых комиссий</t>
  </si>
  <si>
    <t>Выдвижение и регистрация кандидатов</t>
  </si>
  <si>
    <t>Составление, опубликование в государственных или муниципальных периодических печатных изданиях и размещение в сети «Интернет» списка политических партий, региональных отделений и иных структурных подразделений политических партий, иных общественных объединений, имеющих право принимать участие в выборах в качестве избирательных объединений, по состоянию на день официального опубликования решения о назначении выборов, а также направление указанного списка в избирательные комиссии муниципальных образований (п.1 ст.45 Кодекса)</t>
  </si>
  <si>
    <t>Главное управление Министерства юстиции Российской Федерации по Алтайскому краю</t>
  </si>
  <si>
    <t>Непосредственное выдвижение кандидатов по одномандатным, многомандатным избирательным округам или по единому избирательному округу (в случае проведения выборов главы муниципального образования) (ст.158, ст.159, ст.160, ст. 173 Кодекса)</t>
  </si>
  <si>
    <t>Граждане Российской Федерации, обладающие пассивным избирательным правом, избирательные объединения</t>
  </si>
  <si>
    <t>В день поступления документов</t>
  </si>
  <si>
    <t>Избирательные комиссии муниципальных образований*</t>
  </si>
  <si>
    <t>Принятие решения о заверении списка кандидатов по одномандатным и (или) многомандатным избирательным округам либо об отказе в его заверении (п. 5 ст. 160 Кодекса)</t>
  </si>
  <si>
    <t>В течение трёх дней со дня приёма документов</t>
  </si>
  <si>
    <t>В течение одних суток с момента принятия соответствующего решения</t>
  </si>
  <si>
    <t>и не позднее</t>
  </si>
  <si>
    <t>Срок исполнения</t>
  </si>
  <si>
    <t>1.</t>
  </si>
  <si>
    <t>2.</t>
  </si>
  <si>
    <t>3.</t>
  </si>
  <si>
    <t xml:space="preserve">Еженедельно
со дня представления сведений
</t>
  </si>
  <si>
    <t>4.</t>
  </si>
  <si>
    <t>5.</t>
  </si>
  <si>
    <t>6.</t>
  </si>
  <si>
    <t>7.</t>
  </si>
  <si>
    <t>С</t>
  </si>
  <si>
    <t xml:space="preserve">и до окончания времени голосования (за 10 дней до дня голосования
и до окончания времени голосования)
</t>
  </si>
  <si>
    <t>8.</t>
  </si>
  <si>
    <t>9.</t>
  </si>
  <si>
    <t>10.</t>
  </si>
  <si>
    <t>Оформление отдельных книг списка избирателей (в случае разделения списка на отдельные книги) (п. 11 ст. 15 Кодекса)</t>
  </si>
  <si>
    <t xml:space="preserve">После подписания списка избирателей, но не позднее </t>
  </si>
  <si>
    <t>11.</t>
  </si>
  <si>
    <t>Не ранее опубликования схемы избирательных округов</t>
  </si>
  <si>
    <t>12.</t>
  </si>
  <si>
    <t>13.</t>
  </si>
  <si>
    <t>14.</t>
  </si>
  <si>
    <t>(не позднее чем за 60 дней до дня голосования)</t>
  </si>
  <si>
    <t xml:space="preserve">Территориальные избирательные комиссии
(избирательные комиссии муниципальных образований)
</t>
  </si>
  <si>
    <t>по</t>
  </si>
  <si>
    <t>(в срок, установленный  Избирательной комиссией Алтайского края)</t>
  </si>
  <si>
    <t>15.</t>
  </si>
  <si>
    <t>16.</t>
  </si>
  <si>
    <t>17.</t>
  </si>
  <si>
    <t>18.</t>
  </si>
  <si>
    <t>Выдача лицам, представившим документы о выдвижении кандидатов, письменного подтверждения их получения (п.3 ст.159, п.10 ст.160, п. 6 ст. 160.1, п. 2 ст.174, п.5 ст.175 Кодекса)</t>
  </si>
  <si>
    <t>19.</t>
  </si>
  <si>
    <t>20.</t>
  </si>
  <si>
    <t>Направление решения о заверении списка кандидатов, выдвинутых по одномандатным и (или) многомандатным избирательным округам, с копиями заверенного списка (заверенными выписками из списка) и заявлениями каждого кандидата о согласии баллотироваться в соответствующие окружные избирательные комиссии (п.7 ст. 160 Кодекса)</t>
  </si>
  <si>
    <t>21.</t>
  </si>
  <si>
    <t>22.</t>
  </si>
  <si>
    <t>Сбор подписей избирателей в поддержку выдвижения кандидатов (п.4 ст.161, п.4 ст.176 Кодекса)</t>
  </si>
  <si>
    <t>Со дня следующего за днем уведомления соответствующей избирательной комиссии о выдвижении кандидата</t>
  </si>
  <si>
    <t>Граждане Российской Федерации, достигшие к моменту сбора подписей 18 лет и не признанные судом недееспособными</t>
  </si>
  <si>
    <t>Представление в избирательную комиссию муниципального образования, окружные избирательные комиссии подписных листов и других документов для регистрации кандидата (п.5 ст.48, п.5 ст.161, п.5 ст.176 Кодекса)</t>
  </si>
  <si>
    <t>23.</t>
  </si>
  <si>
    <t>24.</t>
  </si>
  <si>
    <t>Выдача лицам, представившим подписные листы, иные документы,   письменного подтверждения их получения с указанием количества принятых подписных листов и заявленного количества подписей, даты и времени приема документов (п.6 ст.48 Кодекса)</t>
  </si>
  <si>
    <t>25.</t>
  </si>
  <si>
    <t>В течение 10 дней со дня приема документов</t>
  </si>
  <si>
    <t>26.</t>
  </si>
  <si>
    <t>Выдача зарегистрированным кандидатам удостоверений о регистрации с указанием ее даты и времени (п.11 ст.162, п.10 ст.177  Кодекса)</t>
  </si>
  <si>
    <t>После принятия решения о регистрации кандидата</t>
  </si>
  <si>
    <t>Изменение с согласия кандидата избирательного округа, по которому этот кандидат первоначально был выдвинут (п.4 ст. 160)</t>
  </si>
  <si>
    <t>27.</t>
  </si>
  <si>
    <t>(не позднее чем за 45 дней до дня голосования)</t>
  </si>
  <si>
    <t>Избирательное объединение</t>
  </si>
  <si>
    <t>28.</t>
  </si>
  <si>
    <t>В течение 48 часов после принятия решений</t>
  </si>
  <si>
    <t>Статус кандидатов</t>
  </si>
  <si>
    <t>29.</t>
  </si>
  <si>
    <t>Назначение уполномоченных представителей избирательного объединения (п. 1 ст. 62 Кодекса)</t>
  </si>
  <si>
    <t>Со дня официального опубликования решения о назначении выборов</t>
  </si>
  <si>
    <t>Избирательные объединения</t>
  </si>
  <si>
    <t>30.</t>
  </si>
  <si>
    <t>Регистрация уполномоченных представителей избирательных объединений (п. 1, п. 3 ст. 62 Кодекса)</t>
  </si>
  <si>
    <t>В течение 3 дней со дня представления соответствующих документов</t>
  </si>
  <si>
    <t>31.</t>
  </si>
  <si>
    <t>Представление документов для регистрации уполномоченного представителя по финансовым вопросам в случае его назначения (п.1 ст.62 Кодекса)</t>
  </si>
  <si>
    <t>С момента выдвижения кандидата</t>
  </si>
  <si>
    <t>Кандидат</t>
  </si>
  <si>
    <t>32.</t>
  </si>
  <si>
    <t>Регистрация уполномоченных представителей по финансовым вопросам кандидатов (п.1, п.3 ст.62 Кодекса)</t>
  </si>
  <si>
    <t>Назначение доверенных лиц (п.1 ст.60 Кодекса)</t>
  </si>
  <si>
    <t>После выдвижения кандидата</t>
  </si>
  <si>
    <t>Кандидаты, избирательные объединения, выдвинувшие кандидатов в депутаты или на должность главы муниципального образования</t>
  </si>
  <si>
    <t>33.</t>
  </si>
  <si>
    <t>34.</t>
  </si>
  <si>
    <t>Регистрация доверенных лиц кандидатов, избирательных объединений (п.2 ст.60 Кодекса)</t>
  </si>
  <si>
    <t>В течение трех дней со дня поступления письменного заявления кандидата, представления избирательного объединения, выдвинувшего кандидатов о назначении доверенных лиц вместе с заявлением самого гражданина о согласии быть доверенным лицом</t>
  </si>
  <si>
    <t>35.</t>
  </si>
  <si>
    <t>Не позднее чем через пять дней со дня регистрации</t>
  </si>
  <si>
    <t>Зарегистрированные кандидаты, находящиеся на государственной или муниципальной службе, либо работающие в организациях, осуществляющих выпуск средств массовой информации</t>
  </si>
  <si>
    <t>36.</t>
  </si>
  <si>
    <t>Реализация права избирательного объединения отозвать выдвинутого им по одномандатному и (или) многомандатному избирательному округу кандидата по основаниям, предусмотренным Федеральным законом и (или) уставом избирательного объединения (п.4 ст.59 Кодекса)</t>
  </si>
  <si>
    <t>(не позднее чем за 5 дней до дня голосования)</t>
  </si>
  <si>
    <t>Избирательные объединения, выдвинувшие кандидатов по одномандатным и (или) многомандатным избирательным округам</t>
  </si>
  <si>
    <t>37.</t>
  </si>
  <si>
    <t>Кандидат, выдвинутый непосредственно</t>
  </si>
  <si>
    <t>Реализация права кандидата, выдвинутого непосредственно, на снятие своей кандидатуры (п.1 ст.59 Кодекса)</t>
  </si>
  <si>
    <t>(не позднее чем за 5 дней до дня голосования, а при наличии вынуждающих обстоятельств не позднее чем за один день до дня голосования)</t>
  </si>
  <si>
    <t>38.</t>
  </si>
  <si>
    <t>39.</t>
  </si>
  <si>
    <t>40.</t>
  </si>
  <si>
    <t>41.</t>
  </si>
  <si>
    <t>Назначение в избирательную комиссию, регистрирующую кандидатов, по одному члену данной избирательной комиссии с правом совещательного голоса (п.1 ст.37 Кодекса)</t>
  </si>
  <si>
    <t>Со дня представления документов для регистрации</t>
  </si>
  <si>
    <t>Избирательное объединение, выдвинувшее зарегистрированного кандидата по одномандатному и (или) многомандатному избирательному округу</t>
  </si>
  <si>
    <t>Зарегистрированный кандидат, избирательное объединение, выдвинувшее зарегистрированного кандидата, общественное объединение в порядке, установленном п. 1 ст.61 Кодекса</t>
  </si>
  <si>
    <t>С момента регистрации кандидата</t>
  </si>
  <si>
    <t>С момента регистрации кандидата, выдвинутого по одномандатному и (или) многомандатному избирательному округу</t>
  </si>
  <si>
    <t>Назначение в вышестоящую избирательную комиссию (по отношению к избирательной комиссии, зарегистрировавшей кандидата) члена комиссии с правом совещательного голоса (п.1 ст.37 Кодекса)</t>
  </si>
  <si>
    <t>Назначение в каждую нижестоящую избирательную комиссию по одному члену комиссии с правом совещательного голоса (п.1 ст.37 Кодекса)</t>
  </si>
  <si>
    <t>Информирование избирателей и предвыборная агитация</t>
  </si>
  <si>
    <t>42.</t>
  </si>
  <si>
    <t>Определение объема подлежащих доведению до сведения избирателей данных о кандидатах, представленных при их выдвижении (п. 4 ст. 65 Кодекса)</t>
  </si>
  <si>
    <t>По отдельному плану</t>
  </si>
  <si>
    <t>43.</t>
  </si>
  <si>
    <t>Размещение информации о зарегистрированных кандидатах на информационном стенде в помещении для голосования либо непосредственно перед указанным помещением (п.3 ст.90 Кодекса)</t>
  </si>
  <si>
    <t>(не позднее чем за 10 дней до дня голосования)</t>
  </si>
  <si>
    <t>44.</t>
  </si>
  <si>
    <t>Внесение в информацию, размещенную на информационном стенде, поступивших изменений и дополнений о кандидатах (п.6 ст.90 Кодекса)</t>
  </si>
  <si>
    <t>До</t>
  </si>
  <si>
    <t>45.</t>
  </si>
  <si>
    <t>Граждане Российской Федерации, достигшие возраста 18 лет на день голосования, кандидаты, избирательные объединения</t>
  </si>
  <si>
    <t>46.</t>
  </si>
  <si>
    <t>Зарегистрированные кандидаты</t>
  </si>
  <si>
    <t>Предвыборная агитация на каналах организаций телерадиовещания и в периодических печатных изданиях (п.2 ст.70, п.1 ст.71 Кодекса)</t>
  </si>
  <si>
    <t>(за 28 дней до дня голосования и прекращается в ноль часов за одни сутки до дня голосования)</t>
  </si>
  <si>
    <t>47.</t>
  </si>
  <si>
    <t>Органы местного самоуправления по предложению соответствующей избирательной комиссии</t>
  </si>
  <si>
    <t>Выделение специальных мест для размещения печатных агитационных материалов на территории каждого избирательного участка (п.7 ст.75 Кодекса)</t>
  </si>
  <si>
    <t>(не позднее чем за 30 дней до дня голосования)</t>
  </si>
  <si>
    <t>48.</t>
  </si>
  <si>
    <t>Представление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п.8 ст.67 Кодекса)</t>
  </si>
  <si>
    <t>Управление Роскомнадзора по Алтайскому краю и Республике Алтай</t>
  </si>
  <si>
    <t>49.</t>
  </si>
  <si>
    <t>Опубликование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ст.67 Кодекса)</t>
  </si>
  <si>
    <t>50.</t>
  </si>
  <si>
    <t>Опубликование организациями телерадиовещания и редакциями периодических печатных изданий сведений о размере и других условиях оплаты эфирного времени и печатной площади, представление указанных сведений с уведомлением о готовности предоставить эфирное время, печатную площадь в избирательную комиссию, организующую выборы (п.6 ст.71 Кодекса)</t>
  </si>
  <si>
    <t>Организации телерадиовещания и редакции периодических печатных изданий</t>
  </si>
  <si>
    <t>51.</t>
  </si>
  <si>
    <t>После завершения регистрации кандидатов, но не позднее</t>
  </si>
  <si>
    <t>(не позднее чем за два дня до срока, установленного в п.2 ст.70 Кодекса)</t>
  </si>
  <si>
    <t>Избирательные комиссии муниципальных образований с участием соответствующих организаций телерадиовещания и редакций периодических печатных изданий</t>
  </si>
  <si>
    <t>Опубликование в муниципальных периодических печатных изданиях определенного в результате жеребьевки графика распределения эфирного времени и печатной площади (п.9 ст.71 Кодекса)</t>
  </si>
  <si>
    <t>52.</t>
  </si>
  <si>
    <t>Сразу после проведения жеребьевки</t>
  </si>
  <si>
    <t>53.</t>
  </si>
  <si>
    <t>Сообщение соответствующим организациям телерадиовещания и редакциям периодических печатных изданий об отказе от использования эфирного времени и печатной площади (п.11 ст.71 Кодекса)</t>
  </si>
  <si>
    <t>Зарегистрированный кандидат</t>
  </si>
  <si>
    <t>54.</t>
  </si>
  <si>
    <t>Предоставление бесплатной печатной площади, бесплатного эфирного времени на каналах организаций телерадиовещания зарегистрированным кандидатам (п.2 ст.70, п.2 ст.72, п.2 ст.73 Кодекса)</t>
  </si>
  <si>
    <t>Установление времени безвозмездного предоставления собственником, владельцем помещения, пригодного для проведения агитационных публичных мероприятий в форме собраний и находящегося в государственной или муниципальной собственности, каждому зарегистрированному кандидату, его доверенному лицу (п. 3 ст. 74 Кодекса)</t>
  </si>
  <si>
    <t>55.</t>
  </si>
  <si>
    <t xml:space="preserve">(за 28 дней до дня голосования) </t>
  </si>
  <si>
    <t>Редакции муниципальных периодических печатных изданий и организации телерадиовещания</t>
  </si>
  <si>
    <t>56.</t>
  </si>
  <si>
    <t xml:space="preserve">Рассмотрение заявок на выделение помещений для проведения встреч зарегистрированных кандидатов, их доверенных лиц с избирателями (п.5 ст.74 Кодекса) </t>
  </si>
  <si>
    <t>Собственники, владельцы помещений, указанных в п. 3 и 4 ст.74 Кодекса</t>
  </si>
  <si>
    <t>В течение трех дней со дня подачи заявки</t>
  </si>
  <si>
    <t>57.</t>
  </si>
  <si>
    <t>Уведомление в письменной форме избирательной комиссии муниципального образования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 ст.74 Кодекса)</t>
  </si>
  <si>
    <t>Не позднее дня, следующего за днём предоставления помещения</t>
  </si>
  <si>
    <t>58.</t>
  </si>
  <si>
    <t>Размещение в информационно-телекоммуникационной сети общего пользования «Интернет» или доведение иным способом информации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(п.4.1 ст.74 Кодекса)</t>
  </si>
  <si>
    <t>В течение двух суток с момента получения уведомления</t>
  </si>
  <si>
    <t>59.</t>
  </si>
  <si>
    <t>Рассмотрение уведомлений организаторов митингов, демонстраций, шествий и пикетирований, связанных с выборами (п.2 ст.74 Кодекса, пп.2 п.1 ст.12 Федерального закона от 19 июня 2004 года № 54-ФЗ «О собраниях, митингах, демонстрациях, шествиях и пикетированиях»)</t>
  </si>
  <si>
    <t>В течение трех дней со дня получения уведомления о проведении публичного мероприятия (а при подаче уведомления о проведении пикетирования группой лиц менее чем за пять дней до дня его проведения - в день его получения)</t>
  </si>
  <si>
    <t>Орган местного самоуправления</t>
  </si>
  <si>
    <t>В период с</t>
  </si>
  <si>
    <t>включительно</t>
  </si>
  <si>
    <t>(в течение пяти дней до дня голосования и в день голосования)</t>
  </si>
  <si>
    <t>60.</t>
  </si>
  <si>
    <t>Запрет на опубликование (обнародование) результатов опросов общественного мнения, прогнозов результатов выборов, иных исследований, связанных с выборами, в том числе их размещение в информационно-телекоммуникационных сетях общего пользования (включая сеть «Интернет») (п.3 ст.66 Кодекса)</t>
  </si>
  <si>
    <t>Граждане, организации телерадиовещания, редакции периодических печатных изданий, организации, публикующие (обнародующие) результаты опросов и прогнозы результатов выборов</t>
  </si>
  <si>
    <t>61.</t>
  </si>
  <si>
    <t>Запрет рекламы коммерческой и иной не связанной с выборами деятельности с использованием фамилии или изображения кандидата, а также рекламы с использованием наименования, эмблемы, иной символики избирательного объединения, выдвинувшего кандидата (п.4 ст.77 Кодекса)</t>
  </si>
  <si>
    <t>(в день голосования и в день, предшествующий дню голосования)</t>
  </si>
  <si>
    <t>и</t>
  </si>
  <si>
    <t>Организации телерадиовещания, редакции периодических печатных изданий, кандидаты, избирательные объединения, их доверенные лица и уполномоченные представители, организации, учредителями, собственниками, владельцами и (или) членами органов управления которых являются указанные лица и организации и иные лица, осуществляющие рекламную деятельность</t>
  </si>
  <si>
    <t>Финансирование выборов</t>
  </si>
  <si>
    <t>Финансирование расходов, связанных с подготовкой и проведением выборов (п.1 ст.57 Федерального закона, п.1 ст.79 Кодекса)</t>
  </si>
  <si>
    <t>62.</t>
  </si>
  <si>
    <t>Соответствующие финансовые органы местного самоуправления</t>
  </si>
  <si>
    <t>63.</t>
  </si>
  <si>
    <t>Подготовка и утверждение сметы расходов на подготовку и проведение выборов в органы местного самоуправления, включая расходы за нижестоящие избирательные комиссии</t>
  </si>
  <si>
    <t>Избирательные комиссии муниципальных образований, окружные избирательные комиссии</t>
  </si>
  <si>
    <t>Установление порядка распределения денежных средств, выделенных из местного бюджета на подготовку и проведение выборов в органы местного самоуправления между участковыми избирательными комиссиями</t>
  </si>
  <si>
    <t>64.</t>
  </si>
  <si>
    <t>Распределение денежных средств нижестоящим избирательным комиссиям на подготовку и проведение выборов в органы местного самоуправления</t>
  </si>
  <si>
    <t>65.</t>
  </si>
  <si>
    <t>66.</t>
  </si>
  <si>
    <t>Направление специалистов, по запросу избирательной комиссии муниципального образования, для создания контрольно-ревизионной службы (ст.89 Кодекса)</t>
  </si>
  <si>
    <t>Учреждения, указанные в пункте 2 статьи 89 Кодекса</t>
  </si>
  <si>
    <t>67.</t>
  </si>
  <si>
    <t>Создание избирательного фонда кандидата для финансирования избирательной кампании, за исключением случаев, установленных в пункте 1 статьи 163, пункте 1 статьи 178 Кодекса (п.1 ст.80, п.1 ст.163, п.1 ст.178 Кодекса)</t>
  </si>
  <si>
    <t>В период после письменного уведомления соответствующей избирательной комиссии о выдвижении (самовыдвижении) кандидатов до представления документов для их регистрации этой избирательной комиссией</t>
  </si>
  <si>
    <t>Кандидаты</t>
  </si>
  <si>
    <t>68.</t>
  </si>
  <si>
    <t>Открытие кандидатом специального избирательного счета для формирования своего избирательного фонда, за исключением случая, установленного абзацем вторым пункта 1 статьи 163 Кодекса (п.1 ст.81 Кодекса)</t>
  </si>
  <si>
    <t>После получения разрешения соответствующей избирательной комиссии на открытие счета</t>
  </si>
  <si>
    <t>Кандидаты, уполномоченные представители кандидатов по финансовым вопросам</t>
  </si>
  <si>
    <t>69.</t>
  </si>
  <si>
    <t>Возврат пожертвований жертвователям в случае, если добровольное пожертвование поступило в избирательный фонд от гражданина или юридического лица, не имеющего права осуществлять такое пожертвование, или если пожертвование было внесено с нарушением требований пунктов 1 и 2 статьи 82 Кодекса, либо в размерах, превышающих максимальный размер пожертвований, установленный Кодексом (п.3 ст.82 Кодекса)</t>
  </si>
  <si>
    <t>Не позднее чем через 10 дней со дня поступления пожертвования на специальный избирательный счет</t>
  </si>
  <si>
    <t>70.</t>
  </si>
  <si>
    <t>Перечисление в доход соответствующего бюджета пожертвований, внесенных анонимными жертвователями (п.4 ст.82 Кодекса)</t>
  </si>
  <si>
    <t>Не позднее чем через 10 дней со дня поступления средств на специальный избирательный счет</t>
  </si>
  <si>
    <t>71.</t>
  </si>
  <si>
    <t>Предоставление по требованию избирательной комиссии, кандидата информации о поступлении и расходовании средств, находящихся на специальном избирательном счете данного кандидата (п.6 ст.83 Кодекса)</t>
  </si>
  <si>
    <t>Периодически</t>
  </si>
  <si>
    <t>Кредитная организация-держатель специального избирательного счета</t>
  </si>
  <si>
    <t>72.</t>
  </si>
  <si>
    <t>Предоставление по требованию избирательной комиссии, а по соответствующему избирательному фонду также по требованию кандидата заверенных копий первичных финансовых документов, подтверждающих поступление и расходование средств избирательных фондов (п.7 ст.63 Кодекса)</t>
  </si>
  <si>
    <t>В трехдневный срок, а за 3 дня до дня голосования – немедленно</t>
  </si>
  <si>
    <t>Одновременно с представлением документов, необходимых для регистрации</t>
  </si>
  <si>
    <t>73.</t>
  </si>
  <si>
    <t>Представление в соответствующую избирательную комиссию финансовых отчетов (п.1 ст.85, п.1 ст.162, п.1 ст.177 Кодекса):</t>
  </si>
  <si>
    <t>первый финансовый отчет</t>
  </si>
  <si>
    <t>итоговый финансовый отчет</t>
  </si>
  <si>
    <t>74.</t>
  </si>
  <si>
    <t>Направление в Избирательную комиссию Алтайского края сведений о поступлении и расходовании средств избирательных фондов кандидатов для их размещения на официальном сайте Избирательной комиссии Алтайского края (п.6 ст.163, п.6 ст.178 Кодекса)</t>
  </si>
  <si>
    <t>75.</t>
  </si>
  <si>
    <t>Размещение сведений о поступлении и расходовании средств избирательных фондов кандидатов на официальном сайте Избирательной комиссии Алтайского края (п.6 ст.163, п.6 ст.178 Кодекса)</t>
  </si>
  <si>
    <t>Избирательная комиссия Алтайского края</t>
  </si>
  <si>
    <t>76.</t>
  </si>
  <si>
    <t xml:space="preserve">Направление в средства массовой информации сведений о поступлении и расходовании средств избирательных фондов кандидатов для их опубликования (п.5 ст.65 Кодекса) </t>
  </si>
  <si>
    <t>Периодически, до дня голосования</t>
  </si>
  <si>
    <t>77.</t>
  </si>
  <si>
    <t>Опубликование сведений о поступлении и расходовании средств избирательных фондов кандидатов (п.5 ст.65 Кодекса)</t>
  </si>
  <si>
    <t>В течение 3 дней со дня получения</t>
  </si>
  <si>
    <t>Редакции муниципальных периодических печатных изданий</t>
  </si>
  <si>
    <t>78.</t>
  </si>
  <si>
    <t>Передача в средства массовой информации копий финансовых отчетов зарегистрированных кандидатов (п.1 ст.85 Кодекса)</t>
  </si>
  <si>
    <t>Не позднее чем через 5 дней со дня получения финансовых отчетов</t>
  </si>
  <si>
    <t>79.</t>
  </si>
  <si>
    <t>Перечисление в доход соответствующего бюджета денежных средств, оставшихся на специальных избирательных счетах кандидатов (п.1 ст.86 Кодекса)</t>
  </si>
  <si>
    <t>Кредитные организации по письменному указанию соответствующей комиссии</t>
  </si>
  <si>
    <t>По истечении 60 дней со дня голосования</t>
  </si>
  <si>
    <t>80.</t>
  </si>
  <si>
    <t>Представление в вышестоящие избирательные комиссии отчетов о поступлении и расходовании средств местного бюджета, выделенных на подготовку и проведение выборов (п.2 ст.88 Кодекса)</t>
  </si>
  <si>
    <t>81.</t>
  </si>
  <si>
    <t>Окружные избирательные комиссии</t>
  </si>
  <si>
    <t>82.</t>
  </si>
  <si>
    <t>Голосование и определение результатов выборов</t>
  </si>
  <si>
    <t>Утверждение формы, текста и числа избирательных бюллетеней, порядка осуществления контроля за их изготовлением (п.4 ст.92 Кодекса)</t>
  </si>
  <si>
    <t>(не позднее чем за 25 дней до дня голосования)</t>
  </si>
  <si>
    <t>83.</t>
  </si>
  <si>
    <t>84.</t>
  </si>
  <si>
    <t>Оповещение избирателей о времени и месте голосования (п.1 ст.94 Кодекса)</t>
  </si>
  <si>
    <t>(не позднее чем за 5 дней до дня досрочного голосования)</t>
  </si>
  <si>
    <t>Избирательные комиссии муниципальных образований, участковые избирательные комиссии</t>
  </si>
  <si>
    <t>85.</t>
  </si>
  <si>
    <t>Передача избирательных бюллетеней участковым избирательным комиссиям (п.7 ст.92 Кодекса)</t>
  </si>
  <si>
    <t xml:space="preserve">Не позднее </t>
  </si>
  <si>
    <t>(не позднее чем за один день до дня досрочного голосования)</t>
  </si>
  <si>
    <t>86.</t>
  </si>
  <si>
    <t>Проведение досрочного голосования (ст. 96 Кодекса)</t>
  </si>
  <si>
    <t>С 8.00 часов до 20.00 часов по местному времени</t>
  </si>
  <si>
    <t>(не ранее чем за 10 дней до дня голосования)</t>
  </si>
  <si>
    <t>87.</t>
  </si>
  <si>
    <t>Проведение голосования (п.4 ст.10 Кодекса)</t>
  </si>
  <si>
    <t>88.</t>
  </si>
  <si>
    <t>Подача заявлений (устных обращений) о проведении голосования вне помещений для голосования (п.5 ст.98 Кодекса)</t>
  </si>
  <si>
    <t>до 14.00 часов</t>
  </si>
  <si>
    <t>(в течение 10 дней до дня голосования, но не позднее чем за шесть часов до окончания времени голосования)</t>
  </si>
  <si>
    <t>Избиратели, которые не могут самостоятельно по уважительным причинам (по состоянию здоровья, инвалидности) прибыть в помещение для голосования</t>
  </si>
  <si>
    <t>Объявление о том, что будет проводиться голосование вне помещения для голосования (п.6 ст.98 Кодекса)</t>
  </si>
  <si>
    <t>89.</t>
  </si>
  <si>
    <t>Не позднее, чем за 30 минут до предстоящего выезда (выхода) для проведения голосования вне помещения для голосования</t>
  </si>
  <si>
    <t>Председатель участковой избирательной комиссии</t>
  </si>
  <si>
    <t>90.</t>
  </si>
  <si>
    <t>Объявление, что получить избирательные бюллетени и проголосовать могут только избиратели, уже находящиеся в помещении для голосования (п.1 ст.101 Кодекса)</t>
  </si>
  <si>
    <t>По истечении времени голосования</t>
  </si>
  <si>
    <t>Подсчет голосов на избирательном участке и составление протокола об итогах голосования (п.1 ст.101 Кодекса)</t>
  </si>
  <si>
    <t>91.</t>
  </si>
  <si>
    <t>Сразу по истечении времени голосования без перерыва до установления итогов голосования на избирательном участке</t>
  </si>
  <si>
    <t>92.</t>
  </si>
  <si>
    <t>Рассмотрение жалоб (заявлений) лиц, присутствовавших при подсчете голосов избирателей, поступивших до окончания подсчета голосов избирателей (п.4, п.5 ст.103 Кодекса)</t>
  </si>
  <si>
    <t>В день голосования во время проведения итогового заседания до подписания протокола участковой избирательной комиссии об итогах голосования</t>
  </si>
  <si>
    <t>93.</t>
  </si>
  <si>
    <t>Выдача заверенных копий протоколов участковых избирательных комиссий об итогах голосования по требованию члена участковой избирательной комиссии, лиц, указанных в пункте 2 статьи 38 Кодекса (п.8 ст.103 Кодекса)</t>
  </si>
  <si>
    <t>Немедленно после подписания протокола об итогах голосования</t>
  </si>
  <si>
    <t>94.</t>
  </si>
  <si>
    <t>Направление первого экземпляра протокола участковой избирательной комиссии об итогах голосования в вышестоящую избирательную комиссию (п.9 ст.103 Кодекса)</t>
  </si>
  <si>
    <t>Незамедлительно после подписания всеми присутствующими членами участковой комиссии с правом решающего голоса и выдачи его заверенных копий лицам, имеющим право на их получение</t>
  </si>
  <si>
    <t>95.</t>
  </si>
  <si>
    <t>Предоставление второго экземпляра протокола для ознакомления лицам, указанным в п. 2 ст. 38 Кодекса, вывешивание заверенной копии протокола для всеобщего ознакомления (п.9 ст.103 Кодекса)</t>
  </si>
  <si>
    <t xml:space="preserve">После подписания протокола всеми членами УИК
с правом решающего голоса
</t>
  </si>
  <si>
    <t>Участковая избирательная комиссия</t>
  </si>
  <si>
    <t>96.</t>
  </si>
  <si>
    <t>Определение результатов выборов главы муниципального образования (пп. 3 п.1 ст.106 Кодекса)</t>
  </si>
  <si>
    <t xml:space="preserve">Не позднее  </t>
  </si>
  <si>
    <t>(в течение 3 дней со дня голосования)</t>
  </si>
  <si>
    <t>97.</t>
  </si>
  <si>
    <t>Определение результатов выборов депутатов представительного органа муниципального образования по одномандатным и (или) многомандатным избирательным округам (пп.4 п.1 ст.106 Кодекса)</t>
  </si>
  <si>
    <t>(в течение 2 дней со дня голосования)</t>
  </si>
  <si>
    <t>98.</t>
  </si>
  <si>
    <t>Выдача заверенных копий протоколов избирательных комиссий о результатах выборов по требованию лиц, указанных в пункте 2 статьи 38 Кодекса (п.5 ст.104 Кодекса)</t>
  </si>
  <si>
    <t>Немедленно после подписания протокола о результатах выборов</t>
  </si>
  <si>
    <t>99.</t>
  </si>
  <si>
    <t>Извещение зарегистрированного кандидата, избранного депутатом представительного органа муниципального образования, главой муниципального образования о результатах выборов (п.1 ст.166, п.1 ст.182 Кодекса)</t>
  </si>
  <si>
    <t>После определения результатов выборов</t>
  </si>
  <si>
    <t>100.</t>
  </si>
  <si>
    <t>Установление общих результатов выборов депутатов представительного органа муниципального образования (п.2 ст.108 Кодекса)</t>
  </si>
  <si>
    <t>101.</t>
  </si>
  <si>
    <t>Представление в соответствующую избирательную комиссию копии приказа (иного документа) об освобождении от обязанностей, несовместимых со статусом депутата представительного органа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ст.166 Кодекса)</t>
  </si>
  <si>
    <t>В пятидневный срок  со дня извещения об избрании</t>
  </si>
  <si>
    <t>Зарегистрированный кандидат, избранный депутатом представительного органа муниципального образования</t>
  </si>
  <si>
    <t>102.</t>
  </si>
  <si>
    <t>Представление в избирательную комиссию муниципального образования копии приказа (иного документа) об освобождении от обязанностей, несовместимых с замещением должности главы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ст.182 Кодекса)</t>
  </si>
  <si>
    <t>В пятидневный срок со дня извещения об избрании</t>
  </si>
  <si>
    <t>Зарегистрированный кандидат, избранный главой муниципального образования</t>
  </si>
  <si>
    <t>Направление общих данных о результатах выборов по соответствующим избирательным округам в СМИ (п.2 ст.110 Кодекса)</t>
  </si>
  <si>
    <t>103.</t>
  </si>
  <si>
    <t>В течение одних суток после определения результатов выборов</t>
  </si>
  <si>
    <t>Избирательные комиссии, проводившие регистрацию кандидатов</t>
  </si>
  <si>
    <t>104.</t>
  </si>
  <si>
    <t>105.</t>
  </si>
  <si>
    <t>Регистрация избранных депутатов представительных органов муниципальных образований и выдача им удостоверений об избрании (п.3 ст.166 Кодекса)</t>
  </si>
  <si>
    <t>Регистрация избранного главы муниципального образования и выдача удостоверения об избрании (п.3 ст. 182 Кодекса)</t>
  </si>
  <si>
    <t>106.</t>
  </si>
  <si>
    <t>Официальное опубликование результатов выборов, а также данных о числе голосов избирателей, полученных каждым из кандидатов (п.3 ст.110 Кодекса)</t>
  </si>
  <si>
    <t>(в течение 10 дней со дня голосования, а в случае проведения на отдельных участках для голосования, территориях повторного подсчета голосов, результаты которого поступили в соответствующую избирательную комиссию после этого срока, - в течение 7 дней после принятия на их основании соответствующего решения)</t>
  </si>
  <si>
    <t>107.</t>
  </si>
  <si>
    <t>Официальное опубликование (обнародование) полных данных о результатах выборов (которые содержатся в протоколах комиссий соответствующего уровня об итогах голосования и о результатах выборов), и данных, которые содержатся в протоколах об итогах голосования непосредственно нижестоящих комиссий и на основании которых определялись итоги голосования, результаты выборов в соответствующих комиссиях), а также данных обо всех избранных депутатах и выборных должностных лицах (п.4 ст.110 Кодекса)</t>
  </si>
  <si>
    <t>(в течение двух месяцев со дня голосования)</t>
  </si>
  <si>
    <t>108.</t>
  </si>
  <si>
    <t>Хранение документов, связанных с подготовкой и проведением выборов в органы местного самоуправления (ст.109 Кодекса)</t>
  </si>
  <si>
    <t>В соответствии со сроками, установленными статьей 109 Кодекса</t>
  </si>
  <si>
    <t>Соответствующие избирательные комиссии</t>
  </si>
  <si>
    <t>Представление в избирательную комиссию, регистрирующую кандидатов, заверенной копии приказа (распоряжения) об освобождении кандидата на время его участия в выборах от выполнения должностных или служебных обязанностей (п.1 ст.57 Кодекса)</t>
  </si>
  <si>
    <t>Проверка соответствия порядка выдвижения кандидата,  достоверности сведений об избирателях и подписей избирателей, содержащихся в подписных листах и принятие решения о регистрации кандидата либо мотивированного решения об отказе в регистрации кандидата (п.п.1, 10 ст.49 Кодекса)</t>
  </si>
  <si>
    <t xml:space="preserve">Передача решений о регистрации кандидатов, отказе в регистрации об отмене регистрации и выбытии зарегистрированных кандидатов в средства массовой информации для опубликования </t>
  </si>
  <si>
    <t>Назначение в избирательные комиссии наблюдателей (п.1, п.4 ст.61 Кодекса)</t>
  </si>
  <si>
    <t>Незамедлительно</t>
  </si>
  <si>
    <t>По мере поступления</t>
  </si>
  <si>
    <t>Представление в избирательную комиссию муниципального образования отчетов о поступлении и расходовании средств местного бюджета, выделенных на подготовку и проведение выборов (п.3 ст.88 Кодекса)</t>
  </si>
  <si>
    <t>Передача в средства массовой информации и представление в представительный орган муниципального образования отчета об использовании средств местного бюджета на проведение выборов (п.5 ст.88 Кодекса)</t>
  </si>
  <si>
    <t xml:space="preserve">После официального опубликования результатов выборов и выполнения зарегистрированным кандидатом, избранным депутатом, требования, предусмотренного п.1  ст.166 Кодекса
</t>
  </si>
  <si>
    <t xml:space="preserve">После официального опубликования результатов выборов и выполнения зарегистрированным кандидатом, избранным главой муниципального образования, требования, предусмотренного п.1 ст.182 Кодекса
</t>
  </si>
  <si>
    <t>Агитационный период для кандидата, выдвинутого избирательным объединением (п.1 ст.70 Кодекса)</t>
  </si>
  <si>
    <t xml:space="preserve">Со дня представления кандидатом в соответствующую избирательную комиссию заявления о согласии баллотироваться </t>
  </si>
  <si>
    <t>и до 24.00 часов</t>
  </si>
  <si>
    <r>
      <t>Со дня принятия избирательным объединением решения о выдвижении кандидата и</t>
    </r>
    <r>
      <rPr>
        <sz val="11"/>
        <color theme="1"/>
        <rFont val="Times New Roman"/>
        <family val="1"/>
        <charset val="204"/>
      </rPr>
      <t xml:space="preserve">
</t>
    </r>
  </si>
  <si>
    <t xml:space="preserve"> до 24.00 часов</t>
  </si>
  <si>
    <t>Агитационный период для кандидата, выдвинутого в порядке самовыдвижения (п.1 ст.70 Кодекса)</t>
  </si>
  <si>
    <t>до 24.00 часов</t>
  </si>
  <si>
    <t>Со дня представления в соответствующую избирательную комиссию документов, предусмотренных в п.п. 3 и 9 ст. 158  Кодекса и</t>
  </si>
  <si>
    <t>Агитационный период для избирательного объединения, выдвинувшего кандидата (п.1 ст.70 Кодекса)</t>
  </si>
  <si>
    <t>109.</t>
  </si>
  <si>
    <t>110.</t>
  </si>
  <si>
    <t>Избирательная комиссия муниципального образования</t>
  </si>
  <si>
    <t xml:space="preserve">Не позднее чем за 5 дней до выхода в эфир, а если выход в эфир должен состояться менее чем через пять дней со дня проведения соответствующей жеребьевки – в день жеребьевки, и за 5 дней до дня публикации </t>
  </si>
  <si>
    <t>Выдача уполномоченному представителю избирательного объединения решения о заверении списка кандидатов, выдвинутых по одномандатным (многомандатным) избирательным округам, с копией заверенного списка, либо мотивированного решения об отказе в его заверении (п.7 ст.160 Кодекса)</t>
  </si>
  <si>
    <t>(не позднее чем за 40 дней до дня голосования до 18.00 часов по местному времени)</t>
  </si>
  <si>
    <t>Проведение жеребьевки в целях распределения бесплатного эфирного времени (дата и время выхода в эфир) и печатной площади в муниципальных организациях телерадиовещания и редакциях муниципальных периодических печатных изданий между зарегистрированными кандидатами (п.9 ст.71 Кодекса)</t>
  </si>
</sst>
</file>

<file path=xl/styles.xml><?xml version="1.0" encoding="utf-8"?>
<styleSheet xmlns="http://schemas.openxmlformats.org/spreadsheetml/2006/main">
  <numFmts count="1">
    <numFmt numFmtId="164" formatCode="[$-F800]dddd\,\ mmmm\ dd\,\ yyyy"/>
  </numFmts>
  <fonts count="6">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sz val="9"/>
      <color indexed="81"/>
      <name val="Tahoma"/>
      <family val="2"/>
      <charset val="204"/>
    </font>
  </fonts>
  <fills count="3">
    <fill>
      <patternFill patternType="none"/>
    </fill>
    <fill>
      <patternFill patternType="gray125"/>
    </fill>
    <fill>
      <patternFill patternType="solid">
        <fgColor rgb="FFFFFFA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34">
    <xf numFmtId="0" fontId="0" fillId="0" borderId="0" xfId="0"/>
    <xf numFmtId="0" fontId="2" fillId="0" borderId="0" xfId="0" applyFont="1" applyAlignment="1" applyProtection="1">
      <alignment horizontal="center" wrapText="1"/>
      <protection hidden="1"/>
    </xf>
    <xf numFmtId="0" fontId="0" fillId="0" borderId="0" xfId="0" applyProtection="1">
      <protection hidden="1"/>
    </xf>
    <xf numFmtId="0" fontId="1" fillId="0" borderId="6" xfId="0" applyFont="1" applyBorder="1" applyAlignment="1" applyProtection="1">
      <alignment horizontal="right"/>
      <protection hidden="1"/>
    </xf>
    <xf numFmtId="164" fontId="2" fillId="0" borderId="0" xfId="0" applyNumberFormat="1" applyFont="1" applyFill="1" applyBorder="1" applyAlignment="1" applyProtection="1">
      <alignment horizontal="center" vertical="center"/>
      <protection hidden="1"/>
    </xf>
    <xf numFmtId="0" fontId="1" fillId="0" borderId="11" xfId="0" applyFont="1" applyBorder="1" applyAlignment="1" applyProtection="1">
      <alignment horizontal="right"/>
      <protection hidden="1"/>
    </xf>
    <xf numFmtId="14" fontId="1" fillId="0" borderId="12" xfId="0" applyNumberFormat="1" applyFont="1" applyBorder="1" applyProtection="1">
      <protection hidden="1"/>
    </xf>
    <xf numFmtId="14" fontId="1" fillId="0" borderId="0" xfId="0" applyNumberFormat="1" applyFont="1" applyBorder="1" applyProtection="1">
      <protection hidden="1"/>
    </xf>
    <xf numFmtId="0" fontId="1" fillId="0" borderId="6" xfId="0" applyFont="1" applyBorder="1" applyAlignment="1" applyProtection="1">
      <alignment horizontal="right" wrapText="1"/>
      <protection hidden="1"/>
    </xf>
    <xf numFmtId="0" fontId="1" fillId="0" borderId="0" xfId="0" applyFont="1" applyBorder="1" applyAlignment="1" applyProtection="1">
      <alignment horizontal="center"/>
      <protection hidden="1"/>
    </xf>
    <xf numFmtId="0" fontId="1" fillId="0" borderId="0" xfId="0" applyFont="1" applyBorder="1" applyAlignment="1" applyProtection="1">
      <alignment horizontal="right" wrapText="1"/>
      <protection hidden="1"/>
    </xf>
    <xf numFmtId="164" fontId="1" fillId="0" borderId="0" xfId="0" applyNumberFormat="1" applyFont="1" applyBorder="1" applyAlignment="1" applyProtection="1">
      <alignment horizontal="center"/>
      <protection hidden="1"/>
    </xf>
    <xf numFmtId="0" fontId="1" fillId="0" borderId="0" xfId="0" applyFont="1" applyBorder="1" applyAlignment="1" applyProtection="1">
      <protection hidden="1"/>
    </xf>
    <xf numFmtId="164" fontId="1" fillId="0" borderId="0" xfId="0" applyNumberFormat="1" applyFont="1" applyFill="1" applyBorder="1" applyAlignment="1" applyProtection="1">
      <alignment vertical="top"/>
      <protection hidden="1"/>
    </xf>
    <xf numFmtId="164" fontId="1" fillId="0" borderId="9" xfId="0" applyNumberFormat="1" applyFont="1" applyFill="1" applyBorder="1" applyAlignment="1" applyProtection="1">
      <alignment horizontal="left" vertical="top"/>
      <protection hidden="1"/>
    </xf>
    <xf numFmtId="164" fontId="1" fillId="0" borderId="0" xfId="0" applyNumberFormat="1" applyFont="1" applyFill="1" applyBorder="1" applyAlignment="1" applyProtection="1">
      <alignment horizontal="center" vertical="top"/>
      <protection hidden="1"/>
    </xf>
    <xf numFmtId="0" fontId="0" fillId="0" borderId="0" xfId="0" applyBorder="1" applyProtection="1">
      <protection hidden="1"/>
    </xf>
    <xf numFmtId="164" fontId="2" fillId="0" borderId="0" xfId="0" applyNumberFormat="1" applyFont="1" applyBorder="1" applyAlignment="1" applyProtection="1">
      <alignment horizontal="center" vertical="center"/>
      <protection hidden="1"/>
    </xf>
    <xf numFmtId="0" fontId="1" fillId="0" borderId="5" xfId="0" applyFont="1" applyBorder="1" applyAlignment="1" applyProtection="1">
      <alignment horizontal="right" vertical="center" wrapText="1"/>
      <protection hidden="1"/>
    </xf>
    <xf numFmtId="0" fontId="1" fillId="0" borderId="0" xfId="0" applyFont="1" applyBorder="1" applyAlignment="1" applyProtection="1">
      <alignment horizontal="center" vertical="center" wrapText="1"/>
      <protection hidden="1"/>
    </xf>
    <xf numFmtId="0" fontId="1" fillId="0" borderId="8" xfId="0" applyFont="1" applyBorder="1" applyAlignment="1" applyProtection="1">
      <alignment horizontal="right" vertical="center"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164" fontId="1" fillId="0" borderId="0" xfId="0" applyNumberFormat="1" applyFont="1" applyBorder="1" applyAlignment="1" applyProtection="1">
      <alignment horizontal="right" vertical="top" wrapText="1"/>
      <protection hidden="1"/>
    </xf>
    <xf numFmtId="0" fontId="1" fillId="0" borderId="10" xfId="0" applyFont="1" applyBorder="1" applyAlignment="1" applyProtection="1">
      <alignment horizontal="right" vertical="center" wrapText="1"/>
      <protection hidden="1"/>
    </xf>
    <xf numFmtId="164" fontId="2" fillId="0" borderId="0" xfId="0" applyNumberFormat="1" applyFont="1" applyFill="1" applyBorder="1" applyAlignment="1" applyProtection="1">
      <alignment horizontal="center" vertical="center" wrapText="1"/>
      <protection hidden="1"/>
    </xf>
    <xf numFmtId="0" fontId="1" fillId="0" borderId="0" xfId="0" applyFont="1" applyAlignment="1" applyProtection="1">
      <alignment wrapText="1"/>
      <protection hidden="1"/>
    </xf>
    <xf numFmtId="0" fontId="1" fillId="0" borderId="0" xfId="0" applyFont="1" applyAlignment="1" applyProtection="1">
      <alignment horizontal="right" wrapText="1"/>
      <protection hidden="1"/>
    </xf>
    <xf numFmtId="14" fontId="1" fillId="0" borderId="0" xfId="0" applyNumberFormat="1" applyFont="1" applyAlignment="1" applyProtection="1">
      <alignment horizontal="center"/>
      <protection hidden="1"/>
    </xf>
    <xf numFmtId="0" fontId="2" fillId="0" borderId="1"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1" fillId="0" borderId="0" xfId="0" applyFont="1" applyProtection="1">
      <protection hidden="1"/>
    </xf>
    <xf numFmtId="0" fontId="1" fillId="0" borderId="1"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164" fontId="2" fillId="0" borderId="7" xfId="0" applyNumberFormat="1" applyFont="1" applyBorder="1" applyAlignment="1" applyProtection="1">
      <alignment horizontal="left" vertical="top"/>
      <protection hidden="1"/>
    </xf>
    <xf numFmtId="0" fontId="1" fillId="0" borderId="5" xfId="0" applyFont="1" applyBorder="1" applyAlignment="1" applyProtection="1">
      <alignment vertical="top" wrapText="1"/>
      <protection hidden="1"/>
    </xf>
    <xf numFmtId="0" fontId="1" fillId="0" borderId="10" xfId="0" applyFont="1" applyBorder="1" applyAlignment="1" applyProtection="1">
      <alignment wrapText="1"/>
      <protection hidden="1"/>
    </xf>
    <xf numFmtId="0" fontId="1" fillId="0" borderId="8" xfId="0" applyFont="1" applyBorder="1" applyAlignment="1" applyProtection="1">
      <alignment horizontal="center"/>
      <protection hidden="1"/>
    </xf>
    <xf numFmtId="164" fontId="2" fillId="0" borderId="9" xfId="0" applyNumberFormat="1" applyFont="1" applyBorder="1" applyAlignment="1" applyProtection="1">
      <alignment horizontal="left"/>
      <protection hidden="1"/>
    </xf>
    <xf numFmtId="0" fontId="0" fillId="0" borderId="0" xfId="0" applyBorder="1" applyAlignment="1" applyProtection="1">
      <alignment vertical="top"/>
      <protection hidden="1"/>
    </xf>
    <xf numFmtId="0" fontId="1" fillId="0" borderId="13" xfId="0" applyFont="1" applyBorder="1" applyAlignment="1" applyProtection="1">
      <alignment vertical="top"/>
      <protection hidden="1"/>
    </xf>
    <xf numFmtId="0" fontId="1" fillId="0" borderId="0" xfId="0" applyFont="1" applyBorder="1" applyAlignment="1" applyProtection="1">
      <alignment horizontal="center" vertical="top"/>
      <protection hidden="1"/>
    </xf>
    <xf numFmtId="14" fontId="1" fillId="0" borderId="10" xfId="0" applyNumberFormat="1" applyFont="1" applyFill="1" applyBorder="1" applyAlignment="1" applyProtection="1">
      <alignment horizontal="right" vertical="top" wrapText="1"/>
      <protection hidden="1"/>
    </xf>
    <xf numFmtId="164" fontId="2" fillId="0" borderId="12" xfId="0" applyNumberFormat="1" applyFont="1" applyFill="1" applyBorder="1" applyAlignment="1" applyProtection="1">
      <alignment horizontal="left" vertical="top" wrapText="1"/>
      <protection hidden="1"/>
    </xf>
    <xf numFmtId="0" fontId="0" fillId="0" borderId="0" xfId="0" applyBorder="1" applyAlignment="1" applyProtection="1">
      <alignment vertical="top" wrapText="1"/>
      <protection hidden="1"/>
    </xf>
    <xf numFmtId="0" fontId="0" fillId="0" borderId="0" xfId="0" applyBorder="1" applyAlignment="1" applyProtection="1">
      <alignment horizontal="center" vertical="top" wrapText="1"/>
      <protection hidden="1"/>
    </xf>
    <xf numFmtId="0" fontId="1" fillId="0" borderId="1" xfId="0" applyFont="1" applyBorder="1" applyAlignment="1" applyProtection="1">
      <alignment horizontal="center" vertical="top" wrapText="1"/>
      <protection hidden="1"/>
    </xf>
    <xf numFmtId="0" fontId="0" fillId="0" borderId="0" xfId="0" applyAlignment="1" applyProtection="1">
      <alignment wrapText="1"/>
      <protection hidden="1"/>
    </xf>
    <xf numFmtId="0" fontId="1" fillId="0" borderId="10" xfId="0" applyFont="1" applyFill="1" applyBorder="1" applyAlignment="1" applyProtection="1">
      <alignment horizontal="right" vertical="top" wrapText="1"/>
      <protection hidden="1"/>
    </xf>
    <xf numFmtId="0" fontId="1" fillId="0" borderId="5" xfId="0" applyFont="1" applyBorder="1" applyAlignment="1" applyProtection="1">
      <alignment horizontal="right" vertical="top" wrapText="1"/>
      <protection hidden="1"/>
    </xf>
    <xf numFmtId="164" fontId="2" fillId="0" borderId="7" xfId="0" applyNumberFormat="1" applyFont="1" applyBorder="1" applyAlignment="1" applyProtection="1">
      <alignment horizontal="center" vertical="top" wrapText="1"/>
      <protection hidden="1"/>
    </xf>
    <xf numFmtId="0" fontId="1" fillId="0" borderId="8" xfId="0" applyFont="1" applyBorder="1" applyAlignment="1" applyProtection="1">
      <alignment horizontal="center" vertical="top"/>
      <protection hidden="1"/>
    </xf>
    <xf numFmtId="164" fontId="2" fillId="0" borderId="9" xfId="0" applyNumberFormat="1" applyFont="1" applyBorder="1" applyAlignment="1" applyProtection="1">
      <alignment horizontal="left" vertical="top"/>
      <protection hidden="1"/>
    </xf>
    <xf numFmtId="0" fontId="1" fillId="0" borderId="10" xfId="0" applyFont="1" applyBorder="1" applyAlignment="1" applyProtection="1">
      <alignment horizontal="right" vertical="top" wrapText="1"/>
      <protection hidden="1"/>
    </xf>
    <xf numFmtId="164" fontId="2" fillId="0" borderId="12" xfId="0" applyNumberFormat="1" applyFont="1" applyBorder="1" applyAlignment="1" applyProtection="1">
      <alignment horizontal="left" vertical="top" wrapText="1"/>
      <protection hidden="1"/>
    </xf>
    <xf numFmtId="164" fontId="2" fillId="0" borderId="9" xfId="0" applyNumberFormat="1" applyFont="1" applyBorder="1" applyAlignment="1" applyProtection="1">
      <alignment horizontal="center" vertical="top"/>
      <protection hidden="1"/>
    </xf>
    <xf numFmtId="0" fontId="1" fillId="0" borderId="0" xfId="0" applyFont="1" applyBorder="1" applyAlignment="1" applyProtection="1">
      <alignment horizontal="left" vertical="top" wrapText="1"/>
      <protection hidden="1"/>
    </xf>
    <xf numFmtId="0" fontId="1" fillId="0" borderId="8" xfId="0" applyFont="1" applyBorder="1" applyAlignment="1" applyProtection="1">
      <alignment horizontal="right" vertical="top"/>
      <protection hidden="1"/>
    </xf>
    <xf numFmtId="164" fontId="2" fillId="0" borderId="9" xfId="0" applyNumberFormat="1" applyFont="1" applyBorder="1" applyAlignment="1" applyProtection="1">
      <alignment horizontal="left" vertical="top" wrapText="1"/>
      <protection hidden="1"/>
    </xf>
    <xf numFmtId="164" fontId="2" fillId="0" borderId="7" xfId="0" applyNumberFormat="1" applyFont="1" applyBorder="1" applyAlignment="1" applyProtection="1">
      <alignment horizontal="left" vertical="top" wrapText="1"/>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wrapText="1"/>
      <protection hidden="1"/>
    </xf>
    <xf numFmtId="0" fontId="1" fillId="0" borderId="8" xfId="0" applyFont="1" applyBorder="1" applyAlignment="1" applyProtection="1">
      <alignment horizontal="center" vertical="top" wrapText="1"/>
      <protection hidden="1"/>
    </xf>
    <xf numFmtId="0" fontId="0" fillId="0" borderId="0" xfId="0" applyProtection="1">
      <protection hidden="1"/>
    </xf>
    <xf numFmtId="0" fontId="1" fillId="0" borderId="5" xfId="0" applyFont="1" applyBorder="1" applyAlignment="1" applyProtection="1">
      <alignment horizontal="right" vertical="top"/>
      <protection hidden="1"/>
    </xf>
    <xf numFmtId="0" fontId="1" fillId="0" borderId="8" xfId="0" applyFont="1" applyBorder="1" applyAlignment="1" applyProtection="1">
      <alignment horizontal="right" vertical="top" wrapText="1"/>
      <protection hidden="1"/>
    </xf>
    <xf numFmtId="0" fontId="1" fillId="0" borderId="13" xfId="0" applyFont="1" applyBorder="1" applyAlignment="1" applyProtection="1">
      <alignment horizontal="center" vertical="top"/>
      <protection hidden="1"/>
    </xf>
    <xf numFmtId="0" fontId="1" fillId="0" borderId="15" xfId="0" applyFont="1" applyBorder="1" applyAlignment="1" applyProtection="1">
      <alignment horizontal="center" vertical="top"/>
      <protection hidden="1"/>
    </xf>
    <xf numFmtId="0" fontId="1" fillId="0" borderId="5"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7" xfId="0" applyFont="1" applyBorder="1" applyAlignment="1" applyProtection="1">
      <alignment horizontal="left" vertical="top" wrapText="1"/>
      <protection hidden="1"/>
    </xf>
    <xf numFmtId="0" fontId="1" fillId="0" borderId="10" xfId="0" applyFont="1" applyBorder="1" applyAlignment="1" applyProtection="1">
      <alignment horizontal="left" vertical="top" wrapText="1"/>
      <protection hidden="1"/>
    </xf>
    <xf numFmtId="0" fontId="1" fillId="0" borderId="11" xfId="0" applyFont="1" applyBorder="1" applyAlignment="1" applyProtection="1">
      <alignment horizontal="left" vertical="top" wrapText="1"/>
      <protection hidden="1"/>
    </xf>
    <xf numFmtId="0" fontId="1" fillId="0" borderId="12" xfId="0" applyFont="1" applyBorder="1" applyAlignment="1" applyProtection="1">
      <alignment horizontal="left" vertical="top" wrapText="1"/>
      <protection hidden="1"/>
    </xf>
    <xf numFmtId="0" fontId="1" fillId="0" borderId="5" xfId="0" applyFont="1" applyBorder="1" applyAlignment="1" applyProtection="1">
      <alignment horizontal="center" vertical="top" wrapText="1"/>
      <protection hidden="1"/>
    </xf>
    <xf numFmtId="0" fontId="1" fillId="0" borderId="6" xfId="0" applyFont="1" applyBorder="1" applyAlignment="1" applyProtection="1">
      <alignment horizontal="center" vertical="top" wrapText="1"/>
      <protection hidden="1"/>
    </xf>
    <xf numFmtId="0" fontId="1" fillId="0" borderId="7" xfId="0" applyFont="1" applyBorder="1" applyAlignment="1" applyProtection="1">
      <alignment horizontal="center" vertical="top" wrapText="1"/>
      <protection hidden="1"/>
    </xf>
    <xf numFmtId="0" fontId="1" fillId="0" borderId="10" xfId="0" applyFont="1" applyBorder="1" applyAlignment="1" applyProtection="1">
      <alignment horizontal="center" vertical="top" wrapText="1"/>
      <protection hidden="1"/>
    </xf>
    <xf numFmtId="0" fontId="1" fillId="0" borderId="11" xfId="0" applyFont="1" applyBorder="1" applyAlignment="1" applyProtection="1">
      <alignment horizontal="center" vertical="top" wrapText="1"/>
      <protection hidden="1"/>
    </xf>
    <xf numFmtId="0" fontId="1" fillId="0" borderId="12" xfId="0" applyFont="1" applyBorder="1" applyAlignment="1" applyProtection="1">
      <alignment horizontal="center" vertical="top" wrapText="1"/>
      <protection hidden="1"/>
    </xf>
    <xf numFmtId="0" fontId="1" fillId="0" borderId="13" xfId="0" applyFont="1" applyBorder="1" applyAlignment="1" applyProtection="1">
      <alignment horizontal="center" vertical="top" wrapText="1"/>
      <protection hidden="1"/>
    </xf>
    <xf numFmtId="0" fontId="1" fillId="0" borderId="14" xfId="0" applyFont="1" applyBorder="1" applyAlignment="1" applyProtection="1">
      <alignment horizontal="center" vertical="top" wrapText="1"/>
      <protection hidden="1"/>
    </xf>
    <xf numFmtId="0" fontId="1" fillId="0" borderId="8"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8" xfId="0" applyFont="1" applyBorder="1" applyAlignment="1" applyProtection="1">
      <alignment horizontal="center" vertical="top"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164" fontId="2" fillId="0" borderId="10" xfId="0" applyNumberFormat="1" applyFont="1" applyBorder="1" applyAlignment="1" applyProtection="1">
      <alignment horizontal="center" vertical="top" wrapText="1"/>
      <protection hidden="1"/>
    </xf>
    <xf numFmtId="0" fontId="2" fillId="0" borderId="12" xfId="0" applyFont="1" applyBorder="1" applyAlignment="1" applyProtection="1">
      <alignment horizontal="center" vertical="top" wrapText="1"/>
      <protection hidden="1"/>
    </xf>
    <xf numFmtId="0" fontId="2" fillId="0" borderId="8" xfId="0" applyFont="1" applyBorder="1" applyAlignment="1" applyProtection="1">
      <alignment horizontal="center" vertical="top" wrapText="1"/>
      <protection hidden="1"/>
    </xf>
    <xf numFmtId="0" fontId="2" fillId="0" borderId="9" xfId="0" applyFont="1" applyBorder="1" applyAlignment="1" applyProtection="1">
      <alignment horizontal="center" vertical="top" wrapText="1"/>
      <protection hidden="1"/>
    </xf>
    <xf numFmtId="0" fontId="1" fillId="0" borderId="9" xfId="0" applyFont="1" applyBorder="1" applyAlignment="1" applyProtection="1">
      <alignment horizontal="left" vertical="top" wrapText="1"/>
      <protection hidden="1"/>
    </xf>
    <xf numFmtId="0" fontId="1" fillId="0" borderId="15" xfId="0" applyFont="1" applyBorder="1" applyAlignment="1" applyProtection="1">
      <alignment horizontal="center" vertical="top" wrapText="1"/>
      <protection hidden="1"/>
    </xf>
    <xf numFmtId="0" fontId="1" fillId="0" borderId="14" xfId="0" applyFont="1" applyBorder="1" applyAlignment="1" applyProtection="1">
      <alignment horizontal="center" vertical="top"/>
      <protection hidden="1"/>
    </xf>
    <xf numFmtId="164" fontId="2" fillId="0" borderId="8" xfId="0" applyNumberFormat="1" applyFont="1" applyBorder="1" applyAlignment="1" applyProtection="1">
      <alignment horizontal="center" vertical="top" wrapText="1"/>
      <protection hidden="1"/>
    </xf>
    <xf numFmtId="0" fontId="2" fillId="0" borderId="8" xfId="0" applyFont="1" applyBorder="1" applyAlignment="1" applyProtection="1">
      <alignment horizontal="center" vertical="top"/>
      <protection hidden="1"/>
    </xf>
    <xf numFmtId="0" fontId="2" fillId="0" borderId="9" xfId="0" applyFont="1" applyBorder="1" applyAlignment="1" applyProtection="1">
      <alignment horizontal="center" vertical="top"/>
      <protection hidden="1"/>
    </xf>
    <xf numFmtId="0" fontId="1" fillId="0" borderId="0" xfId="0" applyFont="1" applyAlignment="1" applyProtection="1">
      <alignment horizontal="left" wrapText="1"/>
      <protection hidden="1"/>
    </xf>
    <xf numFmtId="164" fontId="2" fillId="0" borderId="10" xfId="0" applyNumberFormat="1" applyFont="1" applyFill="1" applyBorder="1" applyAlignment="1" applyProtection="1">
      <alignment horizontal="center" vertical="top" wrapText="1"/>
      <protection hidden="1"/>
    </xf>
    <xf numFmtId="0" fontId="2" fillId="0" borderId="11" xfId="0" applyFont="1" applyFill="1" applyBorder="1" applyAlignment="1" applyProtection="1">
      <alignment horizontal="center" vertical="top" wrapText="1"/>
      <protection hidden="1"/>
    </xf>
    <xf numFmtId="0" fontId="1" fillId="0" borderId="8" xfId="0" applyFont="1" applyFill="1" applyBorder="1" applyAlignment="1" applyProtection="1">
      <alignment horizontal="center" vertical="top" wrapText="1"/>
      <protection hidden="1"/>
    </xf>
    <xf numFmtId="0" fontId="1" fillId="0" borderId="9" xfId="0" applyFont="1" applyFill="1" applyBorder="1" applyAlignment="1" applyProtection="1">
      <alignment horizontal="center" vertical="top" wrapText="1"/>
      <protection hidden="1"/>
    </xf>
    <xf numFmtId="0" fontId="2" fillId="0" borderId="0" xfId="0" applyFont="1" applyAlignment="1" applyProtection="1">
      <alignment horizontal="left"/>
      <protection hidden="1"/>
    </xf>
    <xf numFmtId="164" fontId="2" fillId="0" borderId="8" xfId="0" applyNumberFormat="1" applyFont="1" applyBorder="1" applyAlignment="1" applyProtection="1">
      <alignment horizontal="center" wrapText="1"/>
      <protection hidden="1"/>
    </xf>
    <xf numFmtId="0" fontId="2" fillId="0" borderId="9" xfId="0" applyFont="1" applyBorder="1" applyAlignment="1" applyProtection="1">
      <alignment horizontal="center" wrapText="1"/>
      <protection hidden="1"/>
    </xf>
    <xf numFmtId="0" fontId="1" fillId="0" borderId="2" xfId="0"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hidden="1"/>
    </xf>
    <xf numFmtId="164" fontId="2" fillId="0" borderId="8" xfId="0" applyNumberFormat="1"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1" fillId="0" borderId="7" xfId="0" applyFont="1" applyBorder="1" applyAlignment="1" applyProtection="1">
      <alignment horizontal="center" vertical="top"/>
      <protection hidden="1"/>
    </xf>
    <xf numFmtId="0" fontId="1" fillId="0" borderId="10" xfId="0" applyFont="1" applyFill="1" applyBorder="1" applyAlignment="1" applyProtection="1">
      <alignment horizontal="center" vertical="top" wrapText="1"/>
      <protection hidden="1"/>
    </xf>
    <xf numFmtId="0" fontId="1" fillId="0" borderId="12" xfId="0" applyFont="1" applyFill="1" applyBorder="1" applyAlignment="1" applyProtection="1">
      <alignment horizontal="center" vertical="top" wrapText="1"/>
      <protection hidden="1"/>
    </xf>
    <xf numFmtId="164" fontId="2" fillId="2" borderId="10" xfId="0" applyNumberFormat="1" applyFont="1" applyFill="1" applyBorder="1" applyAlignment="1" applyProtection="1">
      <alignment horizontal="center" vertical="center" wrapText="1"/>
      <protection locked="0" hidden="1"/>
    </xf>
    <xf numFmtId="164" fontId="2" fillId="2" borderId="12" xfId="0" applyNumberFormat="1" applyFont="1" applyFill="1" applyBorder="1" applyAlignment="1" applyProtection="1">
      <alignment horizontal="center" vertical="center" wrapText="1"/>
      <protection locked="0" hidden="1"/>
    </xf>
    <xf numFmtId="164" fontId="2" fillId="0" borderId="9" xfId="0" applyNumberFormat="1" applyFont="1" applyBorder="1" applyAlignment="1" applyProtection="1">
      <alignment horizontal="center" vertical="top" wrapText="1"/>
      <protection hidden="1"/>
    </xf>
    <xf numFmtId="164" fontId="2" fillId="0" borderId="5" xfId="0" applyNumberFormat="1" applyFont="1" applyBorder="1" applyAlignment="1" applyProtection="1">
      <alignment horizontal="center" vertical="top"/>
      <protection hidden="1"/>
    </xf>
    <xf numFmtId="0" fontId="2" fillId="0" borderId="7" xfId="0" applyFont="1" applyBorder="1" applyAlignment="1" applyProtection="1">
      <alignment horizontal="center" vertical="top"/>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1" fillId="0" borderId="2"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0" fontId="0" fillId="0" borderId="3" xfId="0" applyBorder="1" applyAlignment="1" applyProtection="1">
      <alignment horizontal="center" vertical="top" wrapText="1"/>
      <protection hidden="1"/>
    </xf>
    <xf numFmtId="0" fontId="0" fillId="0" borderId="4" xfId="0" applyBorder="1" applyAlignment="1" applyProtection="1">
      <alignment horizontal="center" vertical="top" wrapText="1"/>
      <protection hidden="1"/>
    </xf>
    <xf numFmtId="0" fontId="1" fillId="0" borderId="2" xfId="0" applyFont="1" applyFill="1" applyBorder="1" applyAlignment="1" applyProtection="1">
      <alignment horizontal="center" vertical="top" wrapText="1"/>
      <protection hidden="1"/>
    </xf>
    <xf numFmtId="0" fontId="0" fillId="0" borderId="3" xfId="0" applyFill="1" applyBorder="1" applyAlignment="1" applyProtection="1">
      <alignment horizontal="center" vertical="top" wrapText="1"/>
      <protection hidden="1"/>
    </xf>
    <xf numFmtId="0" fontId="0" fillId="0" borderId="4" xfId="0" applyFill="1" applyBorder="1" applyAlignment="1" applyProtection="1">
      <alignment horizontal="center" vertical="top" wrapText="1"/>
      <protection hidden="1"/>
    </xf>
    <xf numFmtId="0" fontId="1" fillId="0" borderId="5" xfId="0" applyFont="1" applyFill="1" applyBorder="1" applyAlignment="1" applyProtection="1">
      <alignment horizontal="center" vertical="top" wrapText="1"/>
      <protection hidden="1"/>
    </xf>
    <xf numFmtId="0" fontId="1" fillId="0" borderId="7" xfId="0" applyFont="1" applyFill="1" applyBorder="1" applyAlignment="1" applyProtection="1">
      <alignment horizontal="center" vertical="top"/>
      <protection hidden="1"/>
    </xf>
    <xf numFmtId="0" fontId="1" fillId="0" borderId="5" xfId="0" applyFont="1" applyFill="1" applyBorder="1" applyAlignment="1" applyProtection="1">
      <alignment horizontal="center" vertical="top"/>
      <protection hidden="1"/>
    </xf>
    <xf numFmtId="164" fontId="2" fillId="0" borderId="8" xfId="0" applyNumberFormat="1" applyFont="1" applyFill="1" applyBorder="1" applyAlignment="1" applyProtection="1">
      <alignment horizontal="center" vertical="top"/>
      <protection hidden="1"/>
    </xf>
    <xf numFmtId="0" fontId="2" fillId="0" borderId="9" xfId="0" applyFont="1" applyFill="1" applyBorder="1" applyAlignment="1" applyProtection="1">
      <alignment horizontal="center" vertical="top"/>
      <protection hidden="1"/>
    </xf>
    <xf numFmtId="164" fontId="2" fillId="0" borderId="12" xfId="0" applyNumberFormat="1" applyFont="1" applyFill="1" applyBorder="1" applyAlignment="1" applyProtection="1">
      <alignment horizontal="center" vertical="top" wrapText="1"/>
      <protection hidden="1"/>
    </xf>
    <xf numFmtId="0" fontId="1" fillId="0" borderId="8" xfId="0" applyFont="1" applyBorder="1" applyAlignment="1" applyProtection="1">
      <alignment horizontal="center" vertical="top"/>
      <protection hidden="1"/>
    </xf>
    <xf numFmtId="0" fontId="1" fillId="0" borderId="9" xfId="0" applyFont="1" applyBorder="1" applyAlignment="1" applyProtection="1">
      <alignment horizontal="center" vertical="top"/>
      <protection hidden="1"/>
    </xf>
    <xf numFmtId="0" fontId="1" fillId="0" borderId="7" xfId="0" applyFont="1" applyFill="1" applyBorder="1" applyAlignment="1" applyProtection="1">
      <alignment horizontal="center" vertical="top" wrapText="1"/>
      <protection hidden="1"/>
    </xf>
    <xf numFmtId="164" fontId="2" fillId="0" borderId="8" xfId="0" applyNumberFormat="1" applyFont="1" applyFill="1" applyBorder="1" applyAlignment="1" applyProtection="1">
      <alignment horizontal="center" vertical="top" wrapText="1"/>
      <protection hidden="1"/>
    </xf>
    <xf numFmtId="164" fontId="2" fillId="0" borderId="9" xfId="0" applyNumberFormat="1" applyFont="1" applyFill="1" applyBorder="1" applyAlignment="1" applyProtection="1">
      <alignment horizontal="center" vertical="top" wrapText="1"/>
      <protection hidden="1"/>
    </xf>
    <xf numFmtId="0" fontId="2" fillId="0" borderId="12" xfId="0" applyFont="1" applyFill="1" applyBorder="1" applyAlignment="1" applyProtection="1">
      <alignment horizontal="center" vertical="top" wrapText="1"/>
      <protection hidden="1"/>
    </xf>
    <xf numFmtId="0" fontId="1" fillId="0" borderId="3" xfId="0" applyFont="1" applyBorder="1" applyAlignment="1" applyProtection="1">
      <alignment horizontal="center" vertical="top" wrapText="1"/>
      <protection hidden="1"/>
    </xf>
    <xf numFmtId="0" fontId="1" fillId="0" borderId="10" xfId="0" applyFont="1" applyBorder="1" applyAlignment="1" applyProtection="1">
      <alignment horizontal="center" vertical="top"/>
      <protection hidden="1"/>
    </xf>
    <xf numFmtId="0" fontId="1" fillId="0" borderId="12" xfId="0" applyFont="1" applyBorder="1" applyAlignment="1" applyProtection="1">
      <alignment horizontal="center" vertical="top"/>
      <protection hidden="1"/>
    </xf>
    <xf numFmtId="164" fontId="2" fillId="0" borderId="10" xfId="0" applyNumberFormat="1" applyFont="1" applyBorder="1" applyAlignment="1" applyProtection="1">
      <alignment horizontal="center" vertical="top"/>
      <protection hidden="1"/>
    </xf>
    <xf numFmtId="0" fontId="2" fillId="0" borderId="12" xfId="0" applyFont="1" applyBorder="1" applyAlignment="1" applyProtection="1">
      <alignment horizontal="center" vertical="top"/>
      <protection hidden="1"/>
    </xf>
    <xf numFmtId="0" fontId="1" fillId="0" borderId="2" xfId="0" applyFont="1" applyBorder="1" applyAlignment="1" applyProtection="1">
      <alignment horizontal="center" vertical="top"/>
      <protection hidden="1"/>
    </xf>
    <xf numFmtId="0" fontId="1" fillId="0" borderId="4" xfId="0" applyFont="1" applyBorder="1" applyAlignment="1" applyProtection="1">
      <alignment horizontal="center" vertical="top"/>
      <protection hidden="1"/>
    </xf>
    <xf numFmtId="0" fontId="4" fillId="0" borderId="8" xfId="0" applyFont="1" applyFill="1" applyBorder="1" applyAlignment="1" applyProtection="1">
      <alignment horizontal="center" vertical="top" wrapText="1"/>
      <protection hidden="1"/>
    </xf>
    <xf numFmtId="0" fontId="4" fillId="0" borderId="9" xfId="0" applyFont="1" applyFill="1" applyBorder="1" applyAlignment="1" applyProtection="1">
      <alignment horizontal="center" vertical="top" wrapText="1"/>
      <protection hidden="1"/>
    </xf>
    <xf numFmtId="0" fontId="1" fillId="0" borderId="5" xfId="0" applyFont="1" applyBorder="1" applyAlignment="1" applyProtection="1">
      <alignment horizontal="center"/>
      <protection hidden="1"/>
    </xf>
    <xf numFmtId="0" fontId="1" fillId="0" borderId="7" xfId="0" applyFont="1" applyBorder="1" applyAlignment="1" applyProtection="1">
      <alignment horizontal="center"/>
      <protection hidden="1"/>
    </xf>
    <xf numFmtId="164" fontId="2" fillId="0" borderId="8" xfId="0" applyNumberFormat="1" applyFont="1" applyBorder="1" applyAlignment="1" applyProtection="1">
      <alignment horizontal="center"/>
      <protection hidden="1"/>
    </xf>
    <xf numFmtId="0" fontId="2" fillId="0" borderId="9" xfId="0" applyFont="1" applyBorder="1" applyAlignment="1" applyProtection="1">
      <alignment horizontal="center"/>
      <protection hidden="1"/>
    </xf>
    <xf numFmtId="0" fontId="0" fillId="0" borderId="3" xfId="0" applyBorder="1" applyAlignment="1" applyProtection="1">
      <alignment vertical="top" wrapText="1"/>
      <protection hidden="1"/>
    </xf>
    <xf numFmtId="0" fontId="0" fillId="0" borderId="4" xfId="0" applyBorder="1" applyAlignment="1" applyProtection="1">
      <alignment vertical="top" wrapText="1"/>
      <protection hidden="1"/>
    </xf>
    <xf numFmtId="0" fontId="0" fillId="0" borderId="6" xfId="0" applyBorder="1" applyAlignment="1" applyProtection="1">
      <alignment horizontal="center" vertical="top" wrapText="1"/>
      <protection hidden="1"/>
    </xf>
    <xf numFmtId="0" fontId="0" fillId="0" borderId="7" xfId="0" applyBorder="1" applyAlignment="1" applyProtection="1">
      <alignment horizontal="center" vertical="top" wrapText="1"/>
      <protection hidden="1"/>
    </xf>
    <xf numFmtId="0" fontId="2" fillId="0" borderId="8" xfId="0" applyFont="1" applyFill="1" applyBorder="1" applyAlignment="1" applyProtection="1">
      <alignment horizontal="center" vertical="top" wrapText="1"/>
      <protection hidden="1"/>
    </xf>
    <xf numFmtId="0" fontId="2" fillId="0" borderId="9" xfId="0" applyFont="1" applyFill="1" applyBorder="1" applyAlignment="1" applyProtection="1">
      <alignment horizontal="center" vertical="top" wrapText="1"/>
      <protection hidden="1"/>
    </xf>
    <xf numFmtId="0" fontId="0" fillId="0" borderId="3" xfId="0" applyBorder="1" applyAlignment="1" applyProtection="1">
      <alignment vertical="top"/>
      <protection hidden="1"/>
    </xf>
    <xf numFmtId="0" fontId="0" fillId="0" borderId="4" xfId="0" applyBorder="1" applyAlignment="1" applyProtection="1">
      <alignment vertical="top"/>
      <protection hidden="1"/>
    </xf>
    <xf numFmtId="0" fontId="3" fillId="0" borderId="6" xfId="0" applyFont="1" applyBorder="1" applyAlignment="1" applyProtection="1">
      <alignment horizontal="center" vertical="center"/>
      <protection hidden="1"/>
    </xf>
    <xf numFmtId="14" fontId="1" fillId="0" borderId="5" xfId="0" applyNumberFormat="1" applyFont="1" applyFill="1" applyBorder="1" applyAlignment="1" applyProtection="1">
      <alignment horizontal="center" vertical="top" wrapText="1"/>
      <protection hidden="1"/>
    </xf>
    <xf numFmtId="0" fontId="0" fillId="0" borderId="6" xfId="0" applyBorder="1" applyAlignment="1" applyProtection="1">
      <alignment vertical="top"/>
      <protection hidden="1"/>
    </xf>
    <xf numFmtId="0" fontId="0" fillId="0" borderId="7" xfId="0" applyBorder="1" applyAlignment="1" applyProtection="1">
      <alignment vertical="top"/>
      <protection hidden="1"/>
    </xf>
    <xf numFmtId="0" fontId="0" fillId="0" borderId="8" xfId="0" applyBorder="1" applyAlignment="1" applyProtection="1">
      <alignment vertical="top"/>
      <protection hidden="1"/>
    </xf>
    <xf numFmtId="0" fontId="0" fillId="0" borderId="0" xfId="0" applyAlignment="1" applyProtection="1">
      <alignment vertical="top"/>
      <protection hidden="1"/>
    </xf>
    <xf numFmtId="0" fontId="0" fillId="0" borderId="9" xfId="0" applyBorder="1" applyAlignment="1" applyProtection="1">
      <alignment vertical="top"/>
      <protection hidden="1"/>
    </xf>
    <xf numFmtId="0" fontId="1" fillId="0" borderId="2" xfId="0" applyFont="1" applyBorder="1" applyAlignment="1" applyProtection="1">
      <alignment vertical="top" wrapText="1"/>
      <protection hidden="1"/>
    </xf>
    <xf numFmtId="0" fontId="1" fillId="0" borderId="3" xfId="0" applyFont="1" applyBorder="1" applyAlignment="1" applyProtection="1">
      <alignment vertical="top" wrapText="1"/>
      <protection hidden="1"/>
    </xf>
    <xf numFmtId="0" fontId="1" fillId="0" borderId="4" xfId="0" applyFont="1" applyBorder="1" applyAlignment="1" applyProtection="1">
      <alignment vertical="top" wrapText="1"/>
      <protection hidden="1"/>
    </xf>
    <xf numFmtId="0" fontId="0" fillId="0" borderId="6" xfId="0" applyBorder="1" applyProtection="1">
      <protection hidden="1"/>
    </xf>
    <xf numFmtId="0" fontId="0" fillId="0" borderId="7"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0" fillId="0" borderId="8" xfId="0" applyBorder="1" applyProtection="1">
      <protection hidden="1"/>
    </xf>
    <xf numFmtId="0" fontId="0" fillId="0" borderId="0" xfId="0" applyProtection="1">
      <protection hidden="1"/>
    </xf>
    <xf numFmtId="0" fontId="0" fillId="0" borderId="9" xfId="0" applyBorder="1" applyProtection="1">
      <protection hidden="1"/>
    </xf>
    <xf numFmtId="0" fontId="0" fillId="0" borderId="3" xfId="0" applyBorder="1" applyProtection="1">
      <protection hidden="1"/>
    </xf>
    <xf numFmtId="0" fontId="0" fillId="0" borderId="4" xfId="0" applyBorder="1" applyProtection="1">
      <protection hidden="1"/>
    </xf>
    <xf numFmtId="0" fontId="1" fillId="0" borderId="2" xfId="0" applyFont="1" applyBorder="1" applyAlignment="1" applyProtection="1">
      <alignment horizontal="center" vertical="center" wrapText="1"/>
      <protection hidden="1"/>
    </xf>
    <xf numFmtId="0" fontId="0" fillId="0" borderId="0" xfId="0" applyBorder="1" applyProtection="1">
      <protection hidden="1"/>
    </xf>
    <xf numFmtId="0" fontId="1" fillId="0" borderId="8" xfId="0" applyFont="1" applyBorder="1" applyAlignment="1" applyProtection="1">
      <alignment horizontal="center"/>
      <protection hidden="1"/>
    </xf>
    <xf numFmtId="0" fontId="1" fillId="0" borderId="9" xfId="0" applyFont="1" applyBorder="1" applyAlignment="1" applyProtection="1">
      <alignment horizontal="center"/>
      <protection hidden="1"/>
    </xf>
    <xf numFmtId="164" fontId="2" fillId="0" borderId="9" xfId="0" applyNumberFormat="1" applyFont="1" applyBorder="1" applyAlignment="1" applyProtection="1">
      <alignment horizontal="center"/>
      <protection hidden="1"/>
    </xf>
    <xf numFmtId="0" fontId="1" fillId="0" borderId="5" xfId="0" applyFont="1" applyFill="1" applyBorder="1" applyAlignment="1" applyProtection="1">
      <alignment horizontal="center"/>
      <protection hidden="1"/>
    </xf>
    <xf numFmtId="0" fontId="1" fillId="0" borderId="7" xfId="0" applyFont="1" applyFill="1" applyBorder="1" applyAlignment="1" applyProtection="1">
      <alignment horizontal="center"/>
      <protection hidden="1"/>
    </xf>
    <xf numFmtId="0" fontId="1" fillId="0" borderId="10" xfId="0" applyFont="1" applyFill="1" applyBorder="1" applyAlignment="1" applyProtection="1">
      <alignment horizontal="center" wrapText="1"/>
      <protection hidden="1"/>
    </xf>
    <xf numFmtId="0" fontId="1" fillId="0" borderId="12" xfId="0" applyFont="1" applyFill="1" applyBorder="1" applyAlignment="1" applyProtection="1">
      <alignment horizontal="center" wrapText="1"/>
      <protection hidden="1"/>
    </xf>
    <xf numFmtId="164" fontId="2" fillId="0" borderId="5" xfId="0" applyNumberFormat="1" applyFont="1" applyBorder="1" applyAlignment="1" applyProtection="1">
      <alignment horizontal="center"/>
      <protection hidden="1"/>
    </xf>
    <xf numFmtId="164" fontId="2" fillId="0" borderId="7" xfId="0" applyNumberFormat="1" applyFont="1" applyBorder="1" applyAlignment="1" applyProtection="1">
      <alignment horizontal="center"/>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protection hidden="1"/>
    </xf>
    <xf numFmtId="0" fontId="1" fillId="0" borderId="7" xfId="0" applyFont="1" applyBorder="1" applyAlignment="1" applyProtection="1">
      <alignment horizontal="right" vertical="top"/>
      <protection hidden="1"/>
    </xf>
    <xf numFmtId="0" fontId="1" fillId="0" borderId="10" xfId="0" applyFont="1" applyBorder="1" applyAlignment="1" applyProtection="1">
      <alignment horizontal="right" vertical="top"/>
      <protection hidden="1"/>
    </xf>
    <xf numFmtId="0" fontId="1" fillId="0" borderId="11" xfId="0" applyFont="1" applyBorder="1" applyAlignment="1" applyProtection="1">
      <alignment horizontal="right" vertical="top"/>
      <protection hidden="1"/>
    </xf>
    <xf numFmtId="0" fontId="1" fillId="0" borderId="12" xfId="0" applyFont="1" applyBorder="1" applyAlignment="1" applyProtection="1">
      <alignment horizontal="right" vertical="top"/>
      <protection hidden="1"/>
    </xf>
    <xf numFmtId="0" fontId="1" fillId="0" borderId="5" xfId="0" applyFont="1" applyBorder="1" applyAlignment="1" applyProtection="1">
      <alignment horizontal="right" vertical="top" wrapText="1"/>
      <protection hidden="1"/>
    </xf>
    <xf numFmtId="0" fontId="2" fillId="0" borderId="0" xfId="0" applyFont="1" applyAlignment="1" applyProtection="1">
      <alignment horizontal="center" wrapText="1"/>
      <protection hidden="1"/>
    </xf>
    <xf numFmtId="0" fontId="1" fillId="0" borderId="6"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2"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1" fillId="0" borderId="6" xfId="0" applyFont="1" applyBorder="1" applyAlignment="1" applyProtection="1">
      <alignment horizontal="center" vertical="top"/>
      <protection hidden="1"/>
    </xf>
    <xf numFmtId="0" fontId="0" fillId="0" borderId="6" xfId="0" applyBorder="1" applyAlignment="1" applyProtection="1">
      <alignment vertical="top" wrapText="1"/>
      <protection hidden="1"/>
    </xf>
    <xf numFmtId="0" fontId="0" fillId="0" borderId="7" xfId="0" applyBorder="1" applyAlignment="1" applyProtection="1">
      <alignment vertical="top" wrapText="1"/>
      <protection hidden="1"/>
    </xf>
    <xf numFmtId="0" fontId="1" fillId="0" borderId="5" xfId="0" applyFont="1" applyBorder="1" applyAlignment="1" applyProtection="1">
      <alignment horizontal="center" wrapText="1"/>
      <protection hidden="1"/>
    </xf>
    <xf numFmtId="0" fontId="1" fillId="0" borderId="7" xfId="0" applyFont="1" applyBorder="1" applyAlignment="1" applyProtection="1">
      <alignment horizontal="center" wrapText="1"/>
      <protection hidden="1"/>
    </xf>
    <xf numFmtId="0" fontId="0" fillId="0" borderId="11" xfId="0" applyBorder="1" applyAlignment="1" applyProtection="1">
      <alignment vertical="top" wrapText="1"/>
      <protection hidden="1"/>
    </xf>
    <xf numFmtId="0" fontId="0" fillId="0" borderId="12" xfId="0" applyBorder="1" applyAlignment="1" applyProtection="1">
      <alignment vertical="top" wrapText="1"/>
      <protection hidden="1"/>
    </xf>
    <xf numFmtId="164" fontId="2" fillId="0" borderId="6" xfId="0" applyNumberFormat="1" applyFont="1" applyFill="1" applyBorder="1" applyAlignment="1" applyProtection="1">
      <alignment horizontal="center" vertical="center"/>
      <protection locked="0" hidden="1"/>
    </xf>
    <xf numFmtId="164" fontId="2" fillId="0" borderId="7" xfId="0" applyNumberFormat="1" applyFont="1" applyFill="1" applyBorder="1" applyAlignment="1" applyProtection="1">
      <alignment horizontal="center" vertical="center"/>
      <protection locked="0" hidden="1"/>
    </xf>
    <xf numFmtId="164" fontId="1" fillId="0" borderId="0" xfId="0" applyNumberFormat="1" applyFont="1" applyBorder="1" applyAlignment="1" applyProtection="1">
      <alignment horizontal="center"/>
      <protection hidden="1"/>
    </xf>
    <xf numFmtId="164" fontId="1" fillId="0" borderId="9" xfId="0" applyNumberFormat="1" applyFont="1" applyBorder="1" applyAlignment="1" applyProtection="1">
      <alignment horizontal="center"/>
      <protection hidden="1"/>
    </xf>
    <xf numFmtId="0" fontId="1" fillId="0" borderId="0" xfId="0" applyFont="1" applyBorder="1" applyAlignment="1" applyProtection="1">
      <alignment horizontal="center"/>
      <protection hidden="1"/>
    </xf>
    <xf numFmtId="164" fontId="2" fillId="2" borderId="11" xfId="0" applyNumberFormat="1" applyFont="1" applyFill="1" applyBorder="1" applyAlignment="1" applyProtection="1">
      <alignment horizontal="center" vertical="center"/>
      <protection locked="0" hidden="1"/>
    </xf>
    <xf numFmtId="164" fontId="2" fillId="2" borderId="12" xfId="0" applyNumberFormat="1" applyFont="1" applyFill="1" applyBorder="1" applyAlignment="1" applyProtection="1">
      <alignment horizontal="center" vertical="center"/>
      <protection locked="0" hidden="1"/>
    </xf>
    <xf numFmtId="164" fontId="2" fillId="2" borderId="11" xfId="0" applyNumberFormat="1" applyFont="1" applyFill="1" applyBorder="1" applyAlignment="1" applyProtection="1">
      <alignment horizontal="center" vertical="center" wrapText="1"/>
      <protection locked="0" hidden="1"/>
    </xf>
    <xf numFmtId="0" fontId="0" fillId="2" borderId="12" xfId="0" applyFill="1" applyBorder="1" applyProtection="1">
      <protection locked="0" hidden="1"/>
    </xf>
    <xf numFmtId="0" fontId="2" fillId="0" borderId="3"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164" fontId="2" fillId="0" borderId="8" xfId="0" applyNumberFormat="1" applyFont="1" applyBorder="1" applyAlignment="1" applyProtection="1">
      <alignment horizontal="center" vertical="center"/>
      <protection hidden="1"/>
    </xf>
    <xf numFmtId="164" fontId="2" fillId="0" borderId="9" xfId="0" applyNumberFormat="1" applyFont="1" applyBorder="1" applyAlignment="1" applyProtection="1">
      <alignment horizontal="center" vertical="center"/>
      <protection hidden="1"/>
    </xf>
    <xf numFmtId="0" fontId="1" fillId="0" borderId="6" xfId="0" applyFont="1" applyBorder="1" applyAlignment="1" applyProtection="1">
      <alignment horizontal="right" vertical="top" wrapText="1"/>
      <protection hidden="1"/>
    </xf>
    <xf numFmtId="0" fontId="1" fillId="0" borderId="7" xfId="0" applyFont="1" applyBorder="1" applyAlignment="1" applyProtection="1">
      <alignment horizontal="right" vertical="top" wrapText="1"/>
      <protection hidden="1"/>
    </xf>
    <xf numFmtId="0" fontId="1" fillId="0" borderId="8" xfId="0" applyFont="1" applyBorder="1" applyAlignment="1" applyProtection="1">
      <alignment horizontal="right" vertical="top" wrapText="1"/>
      <protection hidden="1"/>
    </xf>
    <xf numFmtId="0" fontId="1" fillId="0" borderId="0" xfId="0" applyFont="1" applyBorder="1" applyAlignment="1" applyProtection="1">
      <alignment horizontal="right" vertical="top" wrapText="1"/>
      <protection hidden="1"/>
    </xf>
    <xf numFmtId="0" fontId="1" fillId="0" borderId="9"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0" fontId="1" fillId="0" borderId="11" xfId="0" applyFont="1" applyBorder="1" applyAlignment="1" applyProtection="1">
      <alignment horizontal="right" vertical="top" wrapText="1"/>
      <protection hidden="1"/>
    </xf>
    <xf numFmtId="0" fontId="1" fillId="0" borderId="12" xfId="0" applyFont="1" applyBorder="1" applyAlignment="1" applyProtection="1">
      <alignment horizontal="right" vertical="top" wrapText="1"/>
      <protection hidden="1"/>
    </xf>
  </cellXfs>
  <cellStyles count="1">
    <cellStyle name="Обычный" xfId="0" builtinId="0"/>
  </cellStyles>
  <dxfs count="0"/>
  <tableStyles count="0" defaultTableStyle="TableStyleMedium9" defaultPivotStyle="PivotStyleLight16"/>
  <colors>
    <mruColors>
      <color rgb="FFFFFFA3"/>
      <color rgb="FFF2F6A8"/>
      <color rgb="FFF0F49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27"/>
  <sheetViews>
    <sheetView tabSelected="1" zoomScale="94" zoomScaleNormal="94" zoomScalePageLayoutView="66" workbookViewId="0">
      <selection activeCell="G53" sqref="G53:K54"/>
    </sheetView>
  </sheetViews>
  <sheetFormatPr defaultColWidth="8.85546875" defaultRowHeight="15"/>
  <cols>
    <col min="1" max="1" width="4.28515625" style="2" customWidth="1"/>
    <col min="2" max="3" width="8.85546875" style="2"/>
    <col min="4" max="4" width="13.42578125" style="2" customWidth="1"/>
    <col min="5" max="5" width="5.28515625" style="2" customWidth="1"/>
    <col min="6" max="6" width="20.5703125" style="2" customWidth="1"/>
    <col min="7" max="7" width="1.28515625" style="2" customWidth="1"/>
    <col min="8" max="8" width="2" style="2" customWidth="1"/>
    <col min="9" max="9" width="0.7109375" style="2" customWidth="1"/>
    <col min="10" max="10" width="17.7109375" style="2" customWidth="1"/>
    <col min="11" max="11" width="2.42578125" style="2" customWidth="1"/>
    <col min="12" max="12" width="19.85546875" style="2" customWidth="1"/>
    <col min="13" max="16384" width="8.85546875" style="2"/>
  </cols>
  <sheetData>
    <row r="1" spans="1:12" ht="59.25" customHeight="1">
      <c r="A1" s="200" t="s">
        <v>0</v>
      </c>
      <c r="B1" s="200"/>
      <c r="C1" s="200"/>
      <c r="D1" s="200"/>
      <c r="E1" s="200"/>
      <c r="F1" s="200"/>
      <c r="G1" s="200"/>
      <c r="H1" s="200"/>
      <c r="I1" s="200"/>
      <c r="J1" s="200"/>
      <c r="K1" s="200"/>
      <c r="L1" s="1"/>
    </row>
    <row r="3" spans="1:12" ht="15.6" customHeight="1">
      <c r="E3" s="193" t="s">
        <v>1</v>
      </c>
      <c r="F3" s="194"/>
      <c r="G3" s="194"/>
      <c r="H3" s="195"/>
      <c r="I3" s="3"/>
      <c r="J3" s="212">
        <v>43352</v>
      </c>
      <c r="K3" s="213"/>
      <c r="L3" s="4"/>
    </row>
    <row r="4" spans="1:12" ht="9" customHeight="1">
      <c r="E4" s="196"/>
      <c r="F4" s="197"/>
      <c r="G4" s="197"/>
      <c r="H4" s="198"/>
      <c r="I4" s="5"/>
      <c r="J4" s="5"/>
      <c r="K4" s="6"/>
      <c r="L4" s="7"/>
    </row>
    <row r="5" spans="1:12" ht="21.6" customHeight="1">
      <c r="E5" s="199" t="s">
        <v>2</v>
      </c>
      <c r="F5" s="172"/>
      <c r="G5" s="172"/>
      <c r="H5" s="173"/>
      <c r="I5" s="8"/>
      <c r="J5" s="201" t="str">
        <f>IF(J9=0,"Не ранее","(не ранее")</f>
        <v>(не ранее</v>
      </c>
      <c r="K5" s="151"/>
      <c r="L5" s="9"/>
    </row>
    <row r="6" spans="1:12">
      <c r="E6" s="177"/>
      <c r="F6" s="178"/>
      <c r="G6" s="178"/>
      <c r="H6" s="179"/>
      <c r="I6" s="10"/>
      <c r="J6" s="214">
        <f>J3-91</f>
        <v>43261</v>
      </c>
      <c r="K6" s="215"/>
      <c r="L6" s="11"/>
    </row>
    <row r="7" spans="1:12">
      <c r="E7" s="177"/>
      <c r="F7" s="178"/>
      <c r="G7" s="178"/>
      <c r="H7" s="179"/>
      <c r="I7" s="10"/>
      <c r="J7" s="216" t="s">
        <v>52</v>
      </c>
      <c r="K7" s="185"/>
      <c r="L7" s="12"/>
    </row>
    <row r="8" spans="1:12" ht="21" customHeight="1">
      <c r="E8" s="177"/>
      <c r="F8" s="178"/>
      <c r="G8" s="178"/>
      <c r="H8" s="179"/>
      <c r="I8" s="10"/>
      <c r="J8" s="13">
        <f>J3-81</f>
        <v>43271</v>
      </c>
      <c r="K8" s="14" t="str">
        <f>IF(J9=0," ",")")</f>
        <v>)</v>
      </c>
      <c r="L8" s="15"/>
    </row>
    <row r="9" spans="1:12" ht="24" customHeight="1">
      <c r="E9" s="174"/>
      <c r="F9" s="175"/>
      <c r="G9" s="175"/>
      <c r="H9" s="176"/>
      <c r="I9" s="16"/>
      <c r="J9" s="217">
        <v>43269</v>
      </c>
      <c r="K9" s="218"/>
      <c r="L9" s="17"/>
    </row>
    <row r="10" spans="1:12" ht="50.25" customHeight="1">
      <c r="E10" s="199" t="s">
        <v>3</v>
      </c>
      <c r="F10" s="226"/>
      <c r="G10" s="226"/>
      <c r="H10" s="227"/>
      <c r="I10" s="18"/>
      <c r="J10" s="75" t="str">
        <f>IF(J13=0,"Не позднее чем через пять дней со дня его принятия","(не позднее чем через пять дней со дня его принятия)")</f>
        <v>(не позднее чем через пять дней со дня его принятия)</v>
      </c>
      <c r="K10" s="76"/>
      <c r="L10" s="19"/>
    </row>
    <row r="11" spans="1:12" ht="16.149999999999999" customHeight="1">
      <c r="E11" s="228"/>
      <c r="F11" s="229"/>
      <c r="G11" s="229"/>
      <c r="H11" s="230"/>
      <c r="I11" s="20"/>
      <c r="J11" s="21" t="str">
        <f>IF(YEAR(J9+5)=1900," ","(не позднее")</f>
        <v>(не позднее</v>
      </c>
      <c r="K11" s="22"/>
      <c r="L11" s="19"/>
    </row>
    <row r="12" spans="1:12" ht="15" customHeight="1">
      <c r="E12" s="228"/>
      <c r="F12" s="229"/>
      <c r="G12" s="229"/>
      <c r="H12" s="230"/>
      <c r="I12" s="20"/>
      <c r="J12" s="23">
        <f>IF(J9=0," ",J9+5)</f>
        <v>43274</v>
      </c>
      <c r="K12" s="22" t="str">
        <f>IF(J9=0," ",")")</f>
        <v>)</v>
      </c>
      <c r="L12" s="19"/>
    </row>
    <row r="13" spans="1:12" ht="25.5" customHeight="1">
      <c r="E13" s="231"/>
      <c r="F13" s="232"/>
      <c r="G13" s="232"/>
      <c r="H13" s="233"/>
      <c r="I13" s="24"/>
      <c r="J13" s="219">
        <v>43273</v>
      </c>
      <c r="K13" s="220"/>
      <c r="L13" s="25"/>
    </row>
    <row r="14" spans="1:12">
      <c r="F14" s="26"/>
      <c r="G14" s="27"/>
      <c r="H14" s="26"/>
      <c r="I14" s="26"/>
      <c r="J14" s="26"/>
      <c r="K14" s="28"/>
      <c r="L14" s="28"/>
    </row>
    <row r="15" spans="1:12" ht="30" customHeight="1">
      <c r="A15" s="29" t="s">
        <v>4</v>
      </c>
      <c r="B15" s="203" t="s">
        <v>5</v>
      </c>
      <c r="C15" s="221"/>
      <c r="D15" s="204"/>
      <c r="E15" s="203" t="s">
        <v>53</v>
      </c>
      <c r="F15" s="204"/>
      <c r="G15" s="203" t="s">
        <v>6</v>
      </c>
      <c r="H15" s="180"/>
      <c r="I15" s="180"/>
      <c r="J15" s="180"/>
      <c r="K15" s="181"/>
      <c r="L15" s="16"/>
    </row>
    <row r="16" spans="1:12" ht="24" customHeight="1">
      <c r="A16" s="117" t="s">
        <v>7</v>
      </c>
      <c r="B16" s="118"/>
      <c r="C16" s="118"/>
      <c r="D16" s="118"/>
      <c r="E16" s="118"/>
      <c r="F16" s="118"/>
      <c r="G16" s="118"/>
      <c r="H16" s="118"/>
      <c r="I16" s="118"/>
      <c r="J16" s="118"/>
      <c r="K16" s="120"/>
      <c r="L16" s="30"/>
    </row>
    <row r="17" spans="1:12" s="31" customFormat="1" ht="15.6" customHeight="1">
      <c r="A17" s="66" t="s">
        <v>54</v>
      </c>
      <c r="B17" s="68" t="s">
        <v>8</v>
      </c>
      <c r="C17" s="69"/>
      <c r="D17" s="70"/>
      <c r="E17" s="222" t="s">
        <v>20</v>
      </c>
      <c r="F17" s="223"/>
      <c r="G17" s="74" t="s">
        <v>10</v>
      </c>
      <c r="H17" s="172"/>
      <c r="I17" s="172"/>
      <c r="J17" s="172"/>
      <c r="K17" s="173"/>
      <c r="L17" s="16"/>
    </row>
    <row r="18" spans="1:12" s="31" customFormat="1" ht="14.45" customHeight="1">
      <c r="A18" s="93"/>
      <c r="B18" s="82"/>
      <c r="C18" s="83"/>
      <c r="D18" s="91"/>
      <c r="E18" s="224">
        <f>J3-41</f>
        <v>43311</v>
      </c>
      <c r="F18" s="225"/>
      <c r="G18" s="177"/>
      <c r="H18" s="178"/>
      <c r="I18" s="178"/>
      <c r="J18" s="178"/>
      <c r="K18" s="179"/>
      <c r="L18" s="16"/>
    </row>
    <row r="19" spans="1:12" s="31" customFormat="1" ht="238.5" customHeight="1">
      <c r="A19" s="67"/>
      <c r="B19" s="71"/>
      <c r="C19" s="72"/>
      <c r="D19" s="73"/>
      <c r="E19" s="77" t="s">
        <v>9</v>
      </c>
      <c r="F19" s="79"/>
      <c r="G19" s="174"/>
      <c r="H19" s="175"/>
      <c r="I19" s="175"/>
      <c r="J19" s="175"/>
      <c r="K19" s="176"/>
      <c r="L19" s="16"/>
    </row>
    <row r="20" spans="1:12" s="31" customFormat="1" ht="178.5" customHeight="1">
      <c r="A20" s="32" t="s">
        <v>55</v>
      </c>
      <c r="B20" s="121" t="s">
        <v>11</v>
      </c>
      <c r="C20" s="122"/>
      <c r="D20" s="123"/>
      <c r="E20" s="105" t="s">
        <v>12</v>
      </c>
      <c r="F20" s="106"/>
      <c r="G20" s="105" t="s">
        <v>13</v>
      </c>
      <c r="H20" s="180"/>
      <c r="I20" s="180"/>
      <c r="J20" s="180"/>
      <c r="K20" s="181"/>
      <c r="L20" s="16"/>
    </row>
    <row r="21" spans="1:12" s="31" customFormat="1" ht="105" customHeight="1">
      <c r="A21" s="32" t="s">
        <v>56</v>
      </c>
      <c r="B21" s="121" t="s">
        <v>14</v>
      </c>
      <c r="C21" s="122"/>
      <c r="D21" s="123"/>
      <c r="E21" s="105" t="s">
        <v>15</v>
      </c>
      <c r="F21" s="106"/>
      <c r="G21" s="105" t="s">
        <v>16</v>
      </c>
      <c r="H21" s="180"/>
      <c r="I21" s="180"/>
      <c r="J21" s="180"/>
      <c r="K21" s="181"/>
      <c r="L21" s="16"/>
    </row>
    <row r="22" spans="1:12" s="31" customFormat="1" ht="112.5" customHeight="1">
      <c r="A22" s="32" t="s">
        <v>58</v>
      </c>
      <c r="B22" s="121" t="s">
        <v>17</v>
      </c>
      <c r="C22" s="122"/>
      <c r="D22" s="123"/>
      <c r="E22" s="105" t="s">
        <v>57</v>
      </c>
      <c r="F22" s="106"/>
      <c r="G22" s="182" t="s">
        <v>18</v>
      </c>
      <c r="H22" s="180"/>
      <c r="I22" s="180"/>
      <c r="J22" s="180"/>
      <c r="K22" s="181"/>
      <c r="L22" s="16"/>
    </row>
    <row r="23" spans="1:12" s="31" customFormat="1" ht="15" customHeight="1">
      <c r="A23" s="66" t="s">
        <v>59</v>
      </c>
      <c r="B23" s="68" t="s">
        <v>19</v>
      </c>
      <c r="C23" s="69"/>
      <c r="D23" s="70"/>
      <c r="E23" s="187" t="s">
        <v>20</v>
      </c>
      <c r="F23" s="188"/>
      <c r="G23" s="74" t="s">
        <v>13</v>
      </c>
      <c r="H23" s="172"/>
      <c r="I23" s="172"/>
      <c r="J23" s="172"/>
      <c r="K23" s="173"/>
      <c r="L23" s="16"/>
    </row>
    <row r="24" spans="1:12" s="31" customFormat="1">
      <c r="A24" s="93"/>
      <c r="B24" s="82"/>
      <c r="C24" s="83"/>
      <c r="D24" s="91"/>
      <c r="E24" s="138">
        <f>F185-14</f>
        <v>43327</v>
      </c>
      <c r="F24" s="159"/>
      <c r="G24" s="177"/>
      <c r="H24" s="178"/>
      <c r="I24" s="178"/>
      <c r="J24" s="178"/>
      <c r="K24" s="179"/>
      <c r="L24" s="16"/>
    </row>
    <row r="25" spans="1:12" s="31" customFormat="1" ht="59.45" customHeight="1">
      <c r="A25" s="67"/>
      <c r="B25" s="71"/>
      <c r="C25" s="72"/>
      <c r="D25" s="73"/>
      <c r="E25" s="110" t="s">
        <v>21</v>
      </c>
      <c r="F25" s="111"/>
      <c r="G25" s="174"/>
      <c r="H25" s="175"/>
      <c r="I25" s="175"/>
      <c r="J25" s="175"/>
      <c r="K25" s="176"/>
      <c r="L25" s="16"/>
    </row>
    <row r="26" spans="1:12" s="31" customFormat="1" ht="14.45" customHeight="1">
      <c r="A26" s="66" t="s">
        <v>60</v>
      </c>
      <c r="B26" s="68" t="s">
        <v>22</v>
      </c>
      <c r="C26" s="69"/>
      <c r="D26" s="70"/>
      <c r="E26" s="187" t="s">
        <v>20</v>
      </c>
      <c r="F26" s="188"/>
      <c r="G26" s="74" t="s">
        <v>24</v>
      </c>
      <c r="H26" s="172"/>
      <c r="I26" s="172"/>
      <c r="J26" s="172"/>
      <c r="K26" s="173"/>
      <c r="L26" s="16"/>
    </row>
    <row r="27" spans="1:12" s="31" customFormat="1">
      <c r="A27" s="93"/>
      <c r="B27" s="82"/>
      <c r="C27" s="83"/>
      <c r="D27" s="91"/>
      <c r="E27" s="138">
        <f>F185-11</f>
        <v>43330</v>
      </c>
      <c r="F27" s="159"/>
      <c r="G27" s="177"/>
      <c r="H27" s="178"/>
      <c r="I27" s="178"/>
      <c r="J27" s="178"/>
      <c r="K27" s="179"/>
      <c r="L27" s="16"/>
    </row>
    <row r="28" spans="1:12" s="31" customFormat="1" ht="49.9" customHeight="1">
      <c r="A28" s="67"/>
      <c r="B28" s="71"/>
      <c r="C28" s="72"/>
      <c r="D28" s="73"/>
      <c r="E28" s="189" t="s">
        <v>23</v>
      </c>
      <c r="F28" s="190"/>
      <c r="G28" s="174"/>
      <c r="H28" s="175"/>
      <c r="I28" s="175"/>
      <c r="J28" s="175"/>
      <c r="K28" s="176"/>
      <c r="L28" s="16"/>
    </row>
    <row r="29" spans="1:12" s="31" customFormat="1" ht="90.75" customHeight="1">
      <c r="A29" s="32" t="s">
        <v>61</v>
      </c>
      <c r="B29" s="121" t="s">
        <v>25</v>
      </c>
      <c r="C29" s="122"/>
      <c r="D29" s="123"/>
      <c r="E29" s="33" t="s">
        <v>62</v>
      </c>
      <c r="F29" s="34">
        <f>J3-11</f>
        <v>43341</v>
      </c>
      <c r="G29" s="105" t="s">
        <v>26</v>
      </c>
      <c r="H29" s="180"/>
      <c r="I29" s="180"/>
      <c r="J29" s="180"/>
      <c r="K29" s="181"/>
      <c r="L29" s="16"/>
    </row>
    <row r="30" spans="1:12" s="31" customFormat="1" ht="15" customHeight="1">
      <c r="A30" s="66" t="s">
        <v>64</v>
      </c>
      <c r="B30" s="68" t="s">
        <v>27</v>
      </c>
      <c r="C30" s="69"/>
      <c r="D30" s="70"/>
      <c r="E30" s="33" t="s">
        <v>62</v>
      </c>
      <c r="F30" s="34">
        <f>J3-11</f>
        <v>43341</v>
      </c>
      <c r="G30" s="74" t="s">
        <v>26</v>
      </c>
      <c r="H30" s="172"/>
      <c r="I30" s="172"/>
      <c r="J30" s="172"/>
      <c r="K30" s="173"/>
      <c r="L30" s="16"/>
    </row>
    <row r="31" spans="1:12" s="31" customFormat="1" ht="106.5" customHeight="1">
      <c r="A31" s="67"/>
      <c r="B31" s="71"/>
      <c r="C31" s="72"/>
      <c r="D31" s="73"/>
      <c r="E31" s="77" t="s">
        <v>63</v>
      </c>
      <c r="F31" s="79"/>
      <c r="G31" s="174"/>
      <c r="H31" s="175"/>
      <c r="I31" s="175"/>
      <c r="J31" s="175"/>
      <c r="K31" s="176"/>
      <c r="L31" s="16"/>
    </row>
    <row r="32" spans="1:12" s="31" customFormat="1" ht="15.6" customHeight="1">
      <c r="A32" s="66" t="s">
        <v>65</v>
      </c>
      <c r="B32" s="68" t="s">
        <v>28</v>
      </c>
      <c r="C32" s="69"/>
      <c r="D32" s="70"/>
      <c r="E32" s="191">
        <f>J3-1</f>
        <v>43351</v>
      </c>
      <c r="F32" s="192"/>
      <c r="G32" s="74" t="s">
        <v>30</v>
      </c>
      <c r="H32" s="172"/>
      <c r="I32" s="172"/>
      <c r="J32" s="172"/>
      <c r="K32" s="173"/>
      <c r="L32" s="16"/>
    </row>
    <row r="33" spans="1:12" s="31" customFormat="1" ht="63.6" customHeight="1">
      <c r="A33" s="67"/>
      <c r="B33" s="71"/>
      <c r="C33" s="72"/>
      <c r="D33" s="73"/>
      <c r="E33" s="77" t="s">
        <v>29</v>
      </c>
      <c r="F33" s="79"/>
      <c r="G33" s="174"/>
      <c r="H33" s="175"/>
      <c r="I33" s="175"/>
      <c r="J33" s="175"/>
      <c r="K33" s="176"/>
      <c r="L33" s="16"/>
    </row>
    <row r="34" spans="1:12" s="31" customFormat="1" ht="33" customHeight="1">
      <c r="A34" s="66" t="s">
        <v>66</v>
      </c>
      <c r="B34" s="68" t="s">
        <v>67</v>
      </c>
      <c r="C34" s="69"/>
      <c r="D34" s="70"/>
      <c r="E34" s="208" t="s">
        <v>68</v>
      </c>
      <c r="F34" s="209"/>
      <c r="G34" s="74" t="s">
        <v>31</v>
      </c>
      <c r="H34" s="172"/>
      <c r="I34" s="172"/>
      <c r="J34" s="172"/>
      <c r="K34" s="173"/>
      <c r="L34" s="16"/>
    </row>
    <row r="35" spans="1:12" s="31" customFormat="1">
      <c r="A35" s="93"/>
      <c r="B35" s="82"/>
      <c r="C35" s="83"/>
      <c r="D35" s="91"/>
      <c r="E35" s="152">
        <f>J3-1</f>
        <v>43351</v>
      </c>
      <c r="F35" s="186"/>
      <c r="G35" s="177"/>
      <c r="H35" s="178"/>
      <c r="I35" s="178"/>
      <c r="J35" s="178"/>
      <c r="K35" s="179"/>
      <c r="L35" s="16"/>
    </row>
    <row r="36" spans="1:12" s="31" customFormat="1" ht="60" customHeight="1">
      <c r="A36" s="67"/>
      <c r="B36" s="71"/>
      <c r="C36" s="72"/>
      <c r="D36" s="73"/>
      <c r="E36" s="77" t="s">
        <v>29</v>
      </c>
      <c r="F36" s="79"/>
      <c r="G36" s="174"/>
      <c r="H36" s="175"/>
      <c r="I36" s="175"/>
      <c r="J36" s="175"/>
      <c r="K36" s="176"/>
      <c r="L36" s="16"/>
    </row>
    <row r="37" spans="1:12" s="31" customFormat="1" ht="28.9" customHeight="1">
      <c r="A37" s="117" t="s">
        <v>32</v>
      </c>
      <c r="B37" s="118"/>
      <c r="C37" s="118"/>
      <c r="D37" s="118"/>
      <c r="E37" s="118"/>
      <c r="F37" s="118"/>
      <c r="G37" s="118"/>
      <c r="H37" s="118"/>
      <c r="I37" s="118"/>
      <c r="J37" s="118"/>
      <c r="K37" s="120"/>
      <c r="L37" s="30"/>
    </row>
    <row r="38" spans="1:12" s="31" customFormat="1" ht="161.25" customHeight="1">
      <c r="A38" s="35" t="s">
        <v>69</v>
      </c>
      <c r="B38" s="68" t="s">
        <v>33</v>
      </c>
      <c r="C38" s="69"/>
      <c r="D38" s="70"/>
      <c r="E38" s="74" t="s">
        <v>70</v>
      </c>
      <c r="F38" s="76"/>
      <c r="G38" s="74" t="s">
        <v>24</v>
      </c>
      <c r="H38" s="172"/>
      <c r="I38" s="172"/>
      <c r="J38" s="172"/>
      <c r="K38" s="173"/>
      <c r="L38" s="16"/>
    </row>
    <row r="39" spans="1:12" s="31" customFormat="1" ht="238.15" customHeight="1">
      <c r="A39" s="36"/>
      <c r="B39" s="71" t="s">
        <v>34</v>
      </c>
      <c r="C39" s="72"/>
      <c r="D39" s="73"/>
      <c r="E39" s="84" t="s">
        <v>35</v>
      </c>
      <c r="F39" s="86"/>
      <c r="G39" s="84" t="s">
        <v>36</v>
      </c>
      <c r="H39" s="183"/>
      <c r="I39" s="183"/>
      <c r="J39" s="183"/>
      <c r="K39" s="179"/>
      <c r="L39" s="16"/>
    </row>
    <row r="40" spans="1:12" s="31" customFormat="1" ht="48" customHeight="1">
      <c r="A40" s="66" t="s">
        <v>71</v>
      </c>
      <c r="B40" s="68" t="s">
        <v>37</v>
      </c>
      <c r="C40" s="69"/>
      <c r="D40" s="69"/>
      <c r="E40" s="74" t="str">
        <f>IF(E41="До","(10 дней после дня официального опубликования сообщения)","10 дней после дня официального опубликования сообщения")</f>
        <v>10 дней после дня официального опубликования сообщения</v>
      </c>
      <c r="F40" s="76"/>
      <c r="G40" s="74" t="s">
        <v>24</v>
      </c>
      <c r="H40" s="75"/>
      <c r="I40" s="75"/>
      <c r="J40" s="75"/>
      <c r="K40" s="76"/>
      <c r="L40" s="21"/>
    </row>
    <row r="41" spans="1:12" s="31" customFormat="1" ht="26.45" customHeight="1">
      <c r="A41" s="67"/>
      <c r="B41" s="71"/>
      <c r="C41" s="72"/>
      <c r="D41" s="72"/>
      <c r="E41" s="77"/>
      <c r="F41" s="79"/>
      <c r="G41" s="77"/>
      <c r="H41" s="78"/>
      <c r="I41" s="78"/>
      <c r="J41" s="78"/>
      <c r="K41" s="79"/>
      <c r="L41" s="21"/>
    </row>
    <row r="42" spans="1:12" s="31" customFormat="1" ht="21.75" customHeight="1">
      <c r="A42" s="66" t="s">
        <v>72</v>
      </c>
      <c r="B42" s="68" t="s">
        <v>38</v>
      </c>
      <c r="C42" s="69"/>
      <c r="D42" s="69"/>
      <c r="E42" s="184" t="s">
        <v>20</v>
      </c>
      <c r="F42" s="185"/>
      <c r="G42" s="85" t="s">
        <v>24</v>
      </c>
      <c r="H42" s="183"/>
      <c r="I42" s="183"/>
      <c r="J42" s="183"/>
      <c r="K42" s="179"/>
      <c r="L42" s="16"/>
    </row>
    <row r="43" spans="1:12" s="31" customFormat="1" ht="15" customHeight="1">
      <c r="A43" s="93"/>
      <c r="B43" s="82"/>
      <c r="C43" s="83"/>
      <c r="D43" s="83"/>
      <c r="E43" s="152">
        <f>J3-61</f>
        <v>43291</v>
      </c>
      <c r="F43" s="186"/>
      <c r="G43" s="183"/>
      <c r="H43" s="178"/>
      <c r="I43" s="178"/>
      <c r="J43" s="178"/>
      <c r="K43" s="179"/>
      <c r="L43" s="16"/>
    </row>
    <row r="44" spans="1:12" s="31" customFormat="1" ht="40.15" customHeight="1">
      <c r="A44" s="67"/>
      <c r="B44" s="71"/>
      <c r="C44" s="72"/>
      <c r="D44" s="72"/>
      <c r="E44" s="77" t="s">
        <v>74</v>
      </c>
      <c r="F44" s="79"/>
      <c r="G44" s="175"/>
      <c r="H44" s="175"/>
      <c r="I44" s="175"/>
      <c r="J44" s="175"/>
      <c r="K44" s="176"/>
      <c r="L44" s="16"/>
    </row>
    <row r="45" spans="1:12" s="31" customFormat="1" ht="13.9" customHeight="1">
      <c r="A45" s="66" t="s">
        <v>73</v>
      </c>
      <c r="B45" s="68" t="s">
        <v>39</v>
      </c>
      <c r="C45" s="69"/>
      <c r="D45" s="70"/>
      <c r="E45" s="37" t="s">
        <v>62</v>
      </c>
      <c r="F45" s="38">
        <f>J3-51</f>
        <v>43301</v>
      </c>
      <c r="G45" s="74" t="s">
        <v>75</v>
      </c>
      <c r="H45" s="164"/>
      <c r="I45" s="164"/>
      <c r="J45" s="164"/>
      <c r="K45" s="165"/>
      <c r="L45" s="39"/>
    </row>
    <row r="46" spans="1:12" s="31" customFormat="1">
      <c r="A46" s="93"/>
      <c r="B46" s="82"/>
      <c r="C46" s="83"/>
      <c r="D46" s="91"/>
      <c r="E46" s="37" t="s">
        <v>76</v>
      </c>
      <c r="F46" s="38">
        <f>J3-31</f>
        <v>43321</v>
      </c>
      <c r="G46" s="166"/>
      <c r="H46" s="167"/>
      <c r="I46" s="167"/>
      <c r="J46" s="167"/>
      <c r="K46" s="168"/>
      <c r="L46" s="39"/>
    </row>
    <row r="47" spans="1:12" s="31" customFormat="1" ht="105.75" customHeight="1">
      <c r="A47" s="93"/>
      <c r="B47" s="82"/>
      <c r="C47" s="83"/>
      <c r="D47" s="91"/>
      <c r="E47" s="77" t="s">
        <v>77</v>
      </c>
      <c r="F47" s="79"/>
      <c r="G47" s="166"/>
      <c r="H47" s="167"/>
      <c r="I47" s="167"/>
      <c r="J47" s="167"/>
      <c r="K47" s="168"/>
      <c r="L47" s="39"/>
    </row>
    <row r="48" spans="1:12" s="31" customFormat="1" ht="153" customHeight="1">
      <c r="A48" s="40" t="s">
        <v>78</v>
      </c>
      <c r="B48" s="68" t="s">
        <v>40</v>
      </c>
      <c r="C48" s="69"/>
      <c r="D48" s="70"/>
      <c r="E48" s="105" t="s">
        <v>41</v>
      </c>
      <c r="F48" s="106"/>
      <c r="G48" s="74" t="s">
        <v>75</v>
      </c>
      <c r="H48" s="205"/>
      <c r="I48" s="205"/>
      <c r="J48" s="205"/>
      <c r="K48" s="109"/>
      <c r="L48" s="41"/>
    </row>
    <row r="49" spans="1:12" ht="27.6" customHeight="1">
      <c r="A49" s="117" t="s">
        <v>42</v>
      </c>
      <c r="B49" s="118"/>
      <c r="C49" s="118"/>
      <c r="D49" s="118"/>
      <c r="E49" s="162"/>
      <c r="F49" s="162"/>
      <c r="G49" s="118"/>
      <c r="H49" s="118"/>
      <c r="I49" s="118"/>
      <c r="J49" s="118"/>
      <c r="K49" s="120"/>
      <c r="L49" s="30"/>
    </row>
    <row r="50" spans="1:12" ht="67.150000000000006" customHeight="1">
      <c r="A50" s="66" t="s">
        <v>79</v>
      </c>
      <c r="B50" s="68" t="s">
        <v>43</v>
      </c>
      <c r="C50" s="69"/>
      <c r="D50" s="69"/>
      <c r="E50" s="74" t="str">
        <f>IF(E51="Не позднее","(не позднее чем через 3 дня со дня официального опубликования решения о назначении выборов)","Не позднее чем через 3 дня со дня официального опубликования решения о назначении выборов")</f>
        <v>(не позднее чем через 3 дня со дня официального опубликования решения о назначении выборов)</v>
      </c>
      <c r="F50" s="76"/>
      <c r="G50" s="75" t="s">
        <v>44</v>
      </c>
      <c r="H50" s="75"/>
      <c r="I50" s="75"/>
      <c r="J50" s="75"/>
      <c r="K50" s="76"/>
      <c r="L50" s="21"/>
    </row>
    <row r="51" spans="1:12" ht="15.6" customHeight="1">
      <c r="A51" s="93"/>
      <c r="B51" s="82"/>
      <c r="C51" s="83"/>
      <c r="D51" s="83"/>
      <c r="E51" s="84" t="str">
        <f>IF(YEAR(J13+3)=1900," ","Не позднее")</f>
        <v>Не позднее</v>
      </c>
      <c r="F51" s="86"/>
      <c r="G51" s="85"/>
      <c r="H51" s="85"/>
      <c r="I51" s="85"/>
      <c r="J51" s="85"/>
      <c r="K51" s="86"/>
      <c r="L51" s="21"/>
    </row>
    <row r="52" spans="1:12" ht="226.5" customHeight="1">
      <c r="A52" s="67"/>
      <c r="B52" s="71"/>
      <c r="C52" s="72"/>
      <c r="D52" s="72"/>
      <c r="E52" s="94">
        <f>IF(YEAR(J13+3)=1900," ",J13+3)</f>
        <v>43276</v>
      </c>
      <c r="F52" s="114"/>
      <c r="G52" s="78"/>
      <c r="H52" s="78"/>
      <c r="I52" s="78"/>
      <c r="J52" s="78"/>
      <c r="K52" s="79"/>
      <c r="L52" s="21"/>
    </row>
    <row r="53" spans="1:12" ht="46.15" customHeight="1">
      <c r="A53" s="66" t="s">
        <v>80</v>
      </c>
      <c r="B53" s="68" t="s">
        <v>45</v>
      </c>
      <c r="C53" s="69"/>
      <c r="D53" s="69"/>
      <c r="E53" s="163" t="str">
        <f>IF(E54="С","(после официального опубликования решения о назначении выборов)","После официального опубликования решения о назначении выборов")</f>
        <v>(после официального опубликования решения о назначении выборов)</v>
      </c>
      <c r="F53" s="137"/>
      <c r="G53" s="75" t="s">
        <v>46</v>
      </c>
      <c r="H53" s="75"/>
      <c r="I53" s="75"/>
      <c r="J53" s="75"/>
      <c r="K53" s="76"/>
      <c r="L53" s="21"/>
    </row>
    <row r="54" spans="1:12" ht="96.75" customHeight="1">
      <c r="A54" s="67"/>
      <c r="B54" s="71"/>
      <c r="C54" s="72"/>
      <c r="D54" s="72"/>
      <c r="E54" s="42" t="str">
        <f>IF(YEAR(J13+1)=1900," ","С")</f>
        <v>С</v>
      </c>
      <c r="F54" s="43">
        <f>IF(YEAR(J13)=1900," ",J13)</f>
        <v>43273</v>
      </c>
      <c r="G54" s="78"/>
      <c r="H54" s="78"/>
      <c r="I54" s="78"/>
      <c r="J54" s="78"/>
      <c r="K54" s="79"/>
      <c r="L54" s="21"/>
    </row>
    <row r="55" spans="1:12" ht="112.15" customHeight="1">
      <c r="A55" s="32" t="s">
        <v>81</v>
      </c>
      <c r="B55" s="121" t="s">
        <v>82</v>
      </c>
      <c r="C55" s="122"/>
      <c r="D55" s="123"/>
      <c r="E55" s="77" t="s">
        <v>47</v>
      </c>
      <c r="F55" s="79"/>
      <c r="G55" s="105" t="s">
        <v>24</v>
      </c>
      <c r="H55" s="154"/>
      <c r="I55" s="154"/>
      <c r="J55" s="154"/>
      <c r="K55" s="155"/>
      <c r="L55" s="44"/>
    </row>
    <row r="56" spans="1:12" ht="96.6" customHeight="1">
      <c r="A56" s="32" t="s">
        <v>83</v>
      </c>
      <c r="B56" s="121" t="s">
        <v>49</v>
      </c>
      <c r="C56" s="122"/>
      <c r="D56" s="123"/>
      <c r="E56" s="105" t="s">
        <v>50</v>
      </c>
      <c r="F56" s="106"/>
      <c r="G56" s="105" t="s">
        <v>24</v>
      </c>
      <c r="H56" s="154"/>
      <c r="I56" s="154"/>
      <c r="J56" s="154"/>
      <c r="K56" s="155"/>
      <c r="L56" s="44"/>
    </row>
    <row r="57" spans="1:12" ht="151.9" customHeight="1">
      <c r="A57" s="32" t="s">
        <v>84</v>
      </c>
      <c r="B57" s="121" t="s">
        <v>393</v>
      </c>
      <c r="C57" s="122"/>
      <c r="D57" s="123"/>
      <c r="E57" s="105" t="s">
        <v>51</v>
      </c>
      <c r="F57" s="106"/>
      <c r="G57" s="105" t="s">
        <v>24</v>
      </c>
      <c r="H57" s="154"/>
      <c r="I57" s="154"/>
      <c r="J57" s="154"/>
      <c r="K57" s="155"/>
      <c r="L57" s="44"/>
    </row>
    <row r="58" spans="1:12" ht="201" customHeight="1">
      <c r="A58" s="32" t="s">
        <v>86</v>
      </c>
      <c r="B58" s="121" t="s">
        <v>85</v>
      </c>
      <c r="C58" s="122"/>
      <c r="D58" s="123"/>
      <c r="E58" s="105" t="s">
        <v>51</v>
      </c>
      <c r="F58" s="106"/>
      <c r="G58" s="105" t="s">
        <v>24</v>
      </c>
      <c r="H58" s="124"/>
      <c r="I58" s="124"/>
      <c r="J58" s="124"/>
      <c r="K58" s="125"/>
      <c r="L58" s="45"/>
    </row>
    <row r="59" spans="1:12" ht="102.6" customHeight="1">
      <c r="A59" s="32" t="s">
        <v>87</v>
      </c>
      <c r="B59" s="121" t="s">
        <v>88</v>
      </c>
      <c r="C59" s="122"/>
      <c r="D59" s="123"/>
      <c r="E59" s="74" t="s">
        <v>89</v>
      </c>
      <c r="F59" s="76"/>
      <c r="G59" s="74" t="s">
        <v>90</v>
      </c>
      <c r="H59" s="206"/>
      <c r="I59" s="206"/>
      <c r="J59" s="206"/>
      <c r="K59" s="207"/>
      <c r="L59" s="44"/>
    </row>
    <row r="60" spans="1:12">
      <c r="A60" s="66" t="s">
        <v>92</v>
      </c>
      <c r="B60" s="68" t="s">
        <v>91</v>
      </c>
      <c r="C60" s="69"/>
      <c r="D60" s="69"/>
      <c r="E60" s="150" t="s">
        <v>20</v>
      </c>
      <c r="F60" s="201"/>
      <c r="G60" s="74" t="s">
        <v>236</v>
      </c>
      <c r="H60" s="75"/>
      <c r="I60" s="75"/>
      <c r="J60" s="75"/>
      <c r="K60" s="76"/>
      <c r="L60" s="21"/>
    </row>
    <row r="61" spans="1:12">
      <c r="A61" s="93"/>
      <c r="B61" s="82"/>
      <c r="C61" s="83"/>
      <c r="D61" s="83"/>
      <c r="E61" s="152">
        <f>J3-41</f>
        <v>43311</v>
      </c>
      <c r="F61" s="202"/>
      <c r="G61" s="84"/>
      <c r="H61" s="85"/>
      <c r="I61" s="85"/>
      <c r="J61" s="85"/>
      <c r="K61" s="86"/>
      <c r="L61" s="21"/>
    </row>
    <row r="62" spans="1:12" ht="96" customHeight="1">
      <c r="A62" s="67"/>
      <c r="B62" s="71"/>
      <c r="C62" s="72"/>
      <c r="D62" s="72"/>
      <c r="E62" s="77" t="s">
        <v>394</v>
      </c>
      <c r="F62" s="78"/>
      <c r="G62" s="77"/>
      <c r="H62" s="78"/>
      <c r="I62" s="78"/>
      <c r="J62" s="78"/>
      <c r="K62" s="79"/>
      <c r="L62" s="21"/>
    </row>
    <row r="63" spans="1:12" s="47" customFormat="1" ht="139.5" customHeight="1">
      <c r="A63" s="46" t="s">
        <v>93</v>
      </c>
      <c r="B63" s="121" t="s">
        <v>94</v>
      </c>
      <c r="C63" s="122"/>
      <c r="D63" s="123"/>
      <c r="E63" s="105" t="s">
        <v>47</v>
      </c>
      <c r="F63" s="106"/>
      <c r="G63" s="77" t="s">
        <v>24</v>
      </c>
      <c r="H63" s="210"/>
      <c r="I63" s="210"/>
      <c r="J63" s="210"/>
      <c r="K63" s="211"/>
      <c r="L63" s="44"/>
    </row>
    <row r="64" spans="1:12" ht="166.9" customHeight="1">
      <c r="A64" s="32" t="s">
        <v>95</v>
      </c>
      <c r="B64" s="121" t="s">
        <v>371</v>
      </c>
      <c r="C64" s="122"/>
      <c r="D64" s="123"/>
      <c r="E64" s="105" t="s">
        <v>96</v>
      </c>
      <c r="F64" s="106"/>
      <c r="G64" s="105" t="s">
        <v>24</v>
      </c>
      <c r="H64" s="154"/>
      <c r="I64" s="154"/>
      <c r="J64" s="154"/>
      <c r="K64" s="155"/>
      <c r="L64" s="44"/>
    </row>
    <row r="65" spans="1:12" s="47" customFormat="1" ht="79.150000000000006" customHeight="1">
      <c r="A65" s="46" t="s">
        <v>97</v>
      </c>
      <c r="B65" s="169" t="s">
        <v>98</v>
      </c>
      <c r="C65" s="170"/>
      <c r="D65" s="171"/>
      <c r="E65" s="74" t="s">
        <v>99</v>
      </c>
      <c r="F65" s="76"/>
      <c r="G65" s="105" t="s">
        <v>48</v>
      </c>
      <c r="H65" s="154"/>
      <c r="I65" s="154"/>
      <c r="J65" s="154"/>
      <c r="K65" s="155"/>
      <c r="L65" s="44"/>
    </row>
    <row r="66" spans="1:12">
      <c r="A66" s="66" t="s">
        <v>101</v>
      </c>
      <c r="B66" s="68" t="s">
        <v>100</v>
      </c>
      <c r="C66" s="69"/>
      <c r="D66" s="70"/>
      <c r="E66" s="150" t="s">
        <v>20</v>
      </c>
      <c r="F66" s="151"/>
      <c r="G66" s="75" t="s">
        <v>103</v>
      </c>
      <c r="H66" s="75"/>
      <c r="I66" s="75"/>
      <c r="J66" s="75"/>
      <c r="K66" s="76"/>
      <c r="L66" s="21"/>
    </row>
    <row r="67" spans="1:12">
      <c r="A67" s="93"/>
      <c r="B67" s="82"/>
      <c r="C67" s="83"/>
      <c r="D67" s="91"/>
      <c r="E67" s="152">
        <f>J3-46</f>
        <v>43306</v>
      </c>
      <c r="F67" s="153"/>
      <c r="G67" s="85"/>
      <c r="H67" s="85"/>
      <c r="I67" s="85"/>
      <c r="J67" s="85"/>
      <c r="K67" s="86"/>
      <c r="L67" s="21"/>
    </row>
    <row r="68" spans="1:12" ht="54" customHeight="1">
      <c r="A68" s="67"/>
      <c r="B68" s="71"/>
      <c r="C68" s="72"/>
      <c r="D68" s="73"/>
      <c r="E68" s="77" t="s">
        <v>102</v>
      </c>
      <c r="F68" s="79"/>
      <c r="G68" s="78"/>
      <c r="H68" s="78"/>
      <c r="I68" s="78"/>
      <c r="J68" s="78"/>
      <c r="K68" s="79"/>
      <c r="L68" s="21"/>
    </row>
    <row r="69" spans="1:12" ht="109.5" customHeight="1">
      <c r="A69" s="32" t="s">
        <v>104</v>
      </c>
      <c r="B69" s="121" t="s">
        <v>372</v>
      </c>
      <c r="C69" s="122"/>
      <c r="D69" s="123"/>
      <c r="E69" s="105" t="s">
        <v>105</v>
      </c>
      <c r="F69" s="106"/>
      <c r="G69" s="105" t="s">
        <v>24</v>
      </c>
      <c r="H69" s="124"/>
      <c r="I69" s="124"/>
      <c r="J69" s="124"/>
      <c r="K69" s="125"/>
      <c r="L69" s="45"/>
    </row>
    <row r="70" spans="1:12" ht="27" customHeight="1">
      <c r="A70" s="117" t="s">
        <v>106</v>
      </c>
      <c r="B70" s="118"/>
      <c r="C70" s="118"/>
      <c r="D70" s="118"/>
      <c r="E70" s="162"/>
      <c r="F70" s="162"/>
      <c r="G70" s="118"/>
      <c r="H70" s="118"/>
      <c r="I70" s="118"/>
      <c r="J70" s="118"/>
      <c r="K70" s="120"/>
      <c r="L70" s="30"/>
    </row>
    <row r="71" spans="1:12" ht="45.6" customHeight="1">
      <c r="A71" s="66" t="s">
        <v>107</v>
      </c>
      <c r="B71" s="68" t="s">
        <v>108</v>
      </c>
      <c r="C71" s="69"/>
      <c r="D71" s="69"/>
      <c r="E71" s="129" t="s">
        <v>109</v>
      </c>
      <c r="F71" s="137"/>
      <c r="G71" s="75" t="s">
        <v>110</v>
      </c>
      <c r="H71" s="75"/>
      <c r="I71" s="75"/>
      <c r="J71" s="75"/>
      <c r="K71" s="76"/>
      <c r="L71" s="21"/>
    </row>
    <row r="72" spans="1:12" ht="19.149999999999999" customHeight="1">
      <c r="A72" s="67"/>
      <c r="B72" s="71"/>
      <c r="C72" s="72"/>
      <c r="D72" s="72"/>
      <c r="E72" s="48" t="str">
        <f>IF(YEAR(J13)=1900," ","C")</f>
        <v>C</v>
      </c>
      <c r="F72" s="43">
        <f>IF(YEAR(J13)=1900," ",J13)</f>
        <v>43273</v>
      </c>
      <c r="G72" s="78"/>
      <c r="H72" s="78"/>
      <c r="I72" s="78"/>
      <c r="J72" s="78"/>
      <c r="K72" s="79"/>
      <c r="L72" s="21"/>
    </row>
    <row r="73" spans="1:12" ht="74.25" customHeight="1">
      <c r="A73" s="32" t="s">
        <v>111</v>
      </c>
      <c r="B73" s="121" t="s">
        <v>112</v>
      </c>
      <c r="C73" s="122"/>
      <c r="D73" s="123"/>
      <c r="E73" s="77" t="s">
        <v>113</v>
      </c>
      <c r="F73" s="79"/>
      <c r="G73" s="105" t="s">
        <v>24</v>
      </c>
      <c r="H73" s="154"/>
      <c r="I73" s="154"/>
      <c r="J73" s="154"/>
      <c r="K73" s="155"/>
      <c r="L73" s="44"/>
    </row>
    <row r="74" spans="1:12" ht="82.15" customHeight="1">
      <c r="A74" s="32" t="s">
        <v>114</v>
      </c>
      <c r="B74" s="121" t="s">
        <v>115</v>
      </c>
      <c r="C74" s="122"/>
      <c r="D74" s="123"/>
      <c r="E74" s="105" t="s">
        <v>116</v>
      </c>
      <c r="F74" s="106"/>
      <c r="G74" s="105" t="s">
        <v>117</v>
      </c>
      <c r="H74" s="154"/>
      <c r="I74" s="154"/>
      <c r="J74" s="154"/>
      <c r="K74" s="155"/>
      <c r="L74" s="44"/>
    </row>
    <row r="75" spans="1:12" ht="71.45" customHeight="1">
      <c r="A75" s="32" t="s">
        <v>118</v>
      </c>
      <c r="B75" s="121" t="s">
        <v>119</v>
      </c>
      <c r="C75" s="122"/>
      <c r="D75" s="123"/>
      <c r="E75" s="105" t="s">
        <v>113</v>
      </c>
      <c r="F75" s="106"/>
      <c r="G75" s="105" t="s">
        <v>24</v>
      </c>
      <c r="H75" s="154"/>
      <c r="I75" s="154"/>
      <c r="J75" s="154"/>
      <c r="K75" s="155"/>
      <c r="L75" s="44"/>
    </row>
    <row r="76" spans="1:12" ht="122.45" customHeight="1">
      <c r="A76" s="32" t="s">
        <v>123</v>
      </c>
      <c r="B76" s="121" t="s">
        <v>120</v>
      </c>
      <c r="C76" s="122"/>
      <c r="D76" s="123"/>
      <c r="E76" s="105" t="s">
        <v>121</v>
      </c>
      <c r="F76" s="106"/>
      <c r="G76" s="105" t="s">
        <v>122</v>
      </c>
      <c r="H76" s="154"/>
      <c r="I76" s="154"/>
      <c r="J76" s="154"/>
      <c r="K76" s="155"/>
      <c r="L76" s="44"/>
    </row>
    <row r="77" spans="1:12" ht="213" customHeight="1">
      <c r="A77" s="32" t="s">
        <v>124</v>
      </c>
      <c r="B77" s="121" t="s">
        <v>125</v>
      </c>
      <c r="C77" s="122"/>
      <c r="D77" s="123"/>
      <c r="E77" s="105" t="s">
        <v>126</v>
      </c>
      <c r="F77" s="106"/>
      <c r="G77" s="105" t="s">
        <v>24</v>
      </c>
      <c r="H77" s="154"/>
      <c r="I77" s="154"/>
      <c r="J77" s="154"/>
      <c r="K77" s="155"/>
      <c r="L77" s="44"/>
    </row>
    <row r="78" spans="1:12" ht="136.15" customHeight="1">
      <c r="A78" s="32" t="s">
        <v>127</v>
      </c>
      <c r="B78" s="121" t="s">
        <v>370</v>
      </c>
      <c r="C78" s="122"/>
      <c r="D78" s="123"/>
      <c r="E78" s="74" t="s">
        <v>128</v>
      </c>
      <c r="F78" s="76"/>
      <c r="G78" s="105" t="s">
        <v>129</v>
      </c>
      <c r="H78" s="154"/>
      <c r="I78" s="154"/>
      <c r="J78" s="154"/>
      <c r="K78" s="155"/>
      <c r="L78" s="44"/>
    </row>
    <row r="79" spans="1:12">
      <c r="A79" s="66" t="s">
        <v>130</v>
      </c>
      <c r="B79" s="68" t="s">
        <v>131</v>
      </c>
      <c r="C79" s="69"/>
      <c r="D79" s="70"/>
      <c r="E79" s="150" t="s">
        <v>20</v>
      </c>
      <c r="F79" s="151"/>
      <c r="G79" s="75" t="s">
        <v>133</v>
      </c>
      <c r="H79" s="75"/>
      <c r="I79" s="75"/>
      <c r="J79" s="75"/>
      <c r="K79" s="76"/>
      <c r="L79" s="21"/>
    </row>
    <row r="80" spans="1:12">
      <c r="A80" s="93"/>
      <c r="B80" s="82"/>
      <c r="C80" s="83"/>
      <c r="D80" s="91"/>
      <c r="E80" s="152">
        <f>J3-6</f>
        <v>43346</v>
      </c>
      <c r="F80" s="153"/>
      <c r="G80" s="85"/>
      <c r="H80" s="85"/>
      <c r="I80" s="85"/>
      <c r="J80" s="85"/>
      <c r="K80" s="86"/>
      <c r="L80" s="21"/>
    </row>
    <row r="81" spans="1:12" ht="147" customHeight="1">
      <c r="A81" s="67"/>
      <c r="B81" s="71"/>
      <c r="C81" s="72"/>
      <c r="D81" s="73"/>
      <c r="E81" s="84" t="s">
        <v>132</v>
      </c>
      <c r="F81" s="86"/>
      <c r="G81" s="78"/>
      <c r="H81" s="78"/>
      <c r="I81" s="78"/>
      <c r="J81" s="78"/>
      <c r="K81" s="79"/>
      <c r="L81" s="21"/>
    </row>
    <row r="82" spans="1:12">
      <c r="A82" s="66" t="s">
        <v>134</v>
      </c>
      <c r="B82" s="68" t="s">
        <v>136</v>
      </c>
      <c r="C82" s="69"/>
      <c r="D82" s="70"/>
      <c r="E82" s="150" t="s">
        <v>20</v>
      </c>
      <c r="F82" s="151"/>
      <c r="G82" s="75" t="s">
        <v>135</v>
      </c>
      <c r="H82" s="75"/>
      <c r="I82" s="75"/>
      <c r="J82" s="75"/>
      <c r="K82" s="76"/>
      <c r="L82" s="21"/>
    </row>
    <row r="83" spans="1:12">
      <c r="A83" s="93"/>
      <c r="B83" s="82"/>
      <c r="C83" s="83"/>
      <c r="D83" s="91"/>
      <c r="E83" s="152">
        <f>J3-6</f>
        <v>43346</v>
      </c>
      <c r="F83" s="153"/>
      <c r="G83" s="85"/>
      <c r="H83" s="85"/>
      <c r="I83" s="85"/>
      <c r="J83" s="85"/>
      <c r="K83" s="86"/>
      <c r="L83" s="21"/>
    </row>
    <row r="84" spans="1:12" ht="127.9" customHeight="1">
      <c r="A84" s="67"/>
      <c r="B84" s="71"/>
      <c r="C84" s="72"/>
      <c r="D84" s="73"/>
      <c r="E84" s="77" t="s">
        <v>137</v>
      </c>
      <c r="F84" s="79"/>
      <c r="G84" s="78"/>
      <c r="H84" s="78"/>
      <c r="I84" s="78"/>
      <c r="J84" s="78"/>
      <c r="K84" s="79"/>
      <c r="L84" s="21"/>
    </row>
    <row r="85" spans="1:12" ht="94.9" customHeight="1">
      <c r="A85" s="32" t="s">
        <v>138</v>
      </c>
      <c r="B85" s="121" t="s">
        <v>142</v>
      </c>
      <c r="C85" s="122"/>
      <c r="D85" s="123"/>
      <c r="E85" s="105" t="s">
        <v>143</v>
      </c>
      <c r="F85" s="106"/>
      <c r="G85" s="146" t="s">
        <v>117</v>
      </c>
      <c r="H85" s="160"/>
      <c r="I85" s="160"/>
      <c r="J85" s="160"/>
      <c r="K85" s="161"/>
      <c r="L85" s="39"/>
    </row>
    <row r="86" spans="1:12" ht="98.45" customHeight="1">
      <c r="A86" s="32" t="s">
        <v>139</v>
      </c>
      <c r="B86" s="121" t="s">
        <v>149</v>
      </c>
      <c r="C86" s="122"/>
      <c r="D86" s="123"/>
      <c r="E86" s="105" t="s">
        <v>146</v>
      </c>
      <c r="F86" s="106"/>
      <c r="G86" s="105" t="s">
        <v>117</v>
      </c>
      <c r="H86" s="154"/>
      <c r="I86" s="154"/>
      <c r="J86" s="154"/>
      <c r="K86" s="155"/>
      <c r="L86" s="44"/>
    </row>
    <row r="87" spans="1:12" ht="133.15" customHeight="1">
      <c r="A87" s="32" t="s">
        <v>140</v>
      </c>
      <c r="B87" s="121" t="s">
        <v>148</v>
      </c>
      <c r="C87" s="122"/>
      <c r="D87" s="123"/>
      <c r="E87" s="105" t="s">
        <v>147</v>
      </c>
      <c r="F87" s="106"/>
      <c r="G87" s="105" t="s">
        <v>144</v>
      </c>
      <c r="H87" s="154"/>
      <c r="I87" s="154"/>
      <c r="J87" s="154"/>
      <c r="K87" s="155"/>
      <c r="L87" s="44"/>
    </row>
    <row r="88" spans="1:12" ht="135.6" customHeight="1">
      <c r="A88" s="32" t="s">
        <v>141</v>
      </c>
      <c r="B88" s="121" t="s">
        <v>373</v>
      </c>
      <c r="C88" s="122"/>
      <c r="D88" s="123"/>
      <c r="E88" s="105" t="s">
        <v>146</v>
      </c>
      <c r="F88" s="106"/>
      <c r="G88" s="105" t="s">
        <v>145</v>
      </c>
      <c r="H88" s="154"/>
      <c r="I88" s="154"/>
      <c r="J88" s="154"/>
      <c r="K88" s="155"/>
      <c r="L88" s="44"/>
    </row>
    <row r="89" spans="1:12" ht="27" customHeight="1">
      <c r="A89" s="117" t="s">
        <v>150</v>
      </c>
      <c r="B89" s="118"/>
      <c r="C89" s="118"/>
      <c r="D89" s="118"/>
      <c r="E89" s="118"/>
      <c r="F89" s="118"/>
      <c r="G89" s="118"/>
      <c r="H89" s="118"/>
      <c r="I89" s="118"/>
      <c r="J89" s="118"/>
      <c r="K89" s="120"/>
      <c r="L89" s="30"/>
    </row>
    <row r="90" spans="1:12" ht="101.25" customHeight="1">
      <c r="A90" s="32" t="s">
        <v>151</v>
      </c>
      <c r="B90" s="121" t="s">
        <v>152</v>
      </c>
      <c r="C90" s="122"/>
      <c r="D90" s="123"/>
      <c r="E90" s="74" t="s">
        <v>153</v>
      </c>
      <c r="F90" s="76"/>
      <c r="G90" s="105" t="s">
        <v>48</v>
      </c>
      <c r="H90" s="124"/>
      <c r="I90" s="124"/>
      <c r="J90" s="124"/>
      <c r="K90" s="125"/>
      <c r="L90" s="45"/>
    </row>
    <row r="91" spans="1:12" ht="15.6" customHeight="1">
      <c r="A91" s="80" t="s">
        <v>154</v>
      </c>
      <c r="B91" s="68" t="s">
        <v>155</v>
      </c>
      <c r="C91" s="69"/>
      <c r="D91" s="70"/>
      <c r="E91" s="74" t="s">
        <v>20</v>
      </c>
      <c r="F91" s="76"/>
      <c r="G91" s="75" t="s">
        <v>26</v>
      </c>
      <c r="H91" s="75"/>
      <c r="I91" s="75"/>
      <c r="J91" s="75"/>
      <c r="K91" s="76"/>
      <c r="L91" s="21"/>
    </row>
    <row r="92" spans="1:12">
      <c r="A92" s="81"/>
      <c r="B92" s="82"/>
      <c r="C92" s="83"/>
      <c r="D92" s="91"/>
      <c r="E92" s="94">
        <f>J3-11</f>
        <v>43341</v>
      </c>
      <c r="F92" s="90"/>
      <c r="G92" s="85"/>
      <c r="H92" s="85"/>
      <c r="I92" s="85"/>
      <c r="J92" s="85"/>
      <c r="K92" s="86"/>
      <c r="L92" s="21"/>
    </row>
    <row r="93" spans="1:12" ht="87" customHeight="1">
      <c r="A93" s="92"/>
      <c r="B93" s="71"/>
      <c r="C93" s="72"/>
      <c r="D93" s="73"/>
      <c r="E93" s="84" t="s">
        <v>156</v>
      </c>
      <c r="F93" s="86"/>
      <c r="G93" s="78"/>
      <c r="H93" s="78"/>
      <c r="I93" s="78"/>
      <c r="J93" s="78"/>
      <c r="K93" s="79"/>
      <c r="L93" s="21"/>
    </row>
    <row r="94" spans="1:12" s="47" customFormat="1" ht="91.15" customHeight="1">
      <c r="A94" s="46" t="s">
        <v>157</v>
      </c>
      <c r="B94" s="121" t="s">
        <v>158</v>
      </c>
      <c r="C94" s="122"/>
      <c r="D94" s="122"/>
      <c r="E94" s="49" t="s">
        <v>159</v>
      </c>
      <c r="F94" s="50">
        <f>J3</f>
        <v>43352</v>
      </c>
      <c r="G94" s="75" t="s">
        <v>26</v>
      </c>
      <c r="H94" s="156"/>
      <c r="I94" s="156"/>
      <c r="J94" s="156"/>
      <c r="K94" s="157"/>
      <c r="L94" s="45"/>
    </row>
    <row r="95" spans="1:12" s="47" customFormat="1" ht="66" customHeight="1">
      <c r="A95" s="80" t="s">
        <v>160</v>
      </c>
      <c r="B95" s="68" t="s">
        <v>388</v>
      </c>
      <c r="C95" s="69"/>
      <c r="D95" s="69"/>
      <c r="E95" s="74" t="s">
        <v>383</v>
      </c>
      <c r="F95" s="76"/>
      <c r="G95" s="74" t="s">
        <v>161</v>
      </c>
      <c r="H95" s="75"/>
      <c r="I95" s="75"/>
      <c r="J95" s="75"/>
      <c r="K95" s="76"/>
      <c r="L95" s="45"/>
    </row>
    <row r="96" spans="1:12" s="47" customFormat="1" ht="14.45" customHeight="1">
      <c r="A96" s="81"/>
      <c r="B96" s="82"/>
      <c r="C96" s="83"/>
      <c r="D96" s="83"/>
      <c r="E96" s="89" t="s">
        <v>384</v>
      </c>
      <c r="F96" s="90"/>
      <c r="G96" s="84"/>
      <c r="H96" s="85"/>
      <c r="I96" s="85"/>
      <c r="J96" s="85"/>
      <c r="K96" s="86"/>
      <c r="L96" s="45"/>
    </row>
    <row r="97" spans="1:12" s="47" customFormat="1" ht="18.600000000000001" customHeight="1">
      <c r="A97" s="81"/>
      <c r="B97" s="71"/>
      <c r="C97" s="72"/>
      <c r="D97" s="72"/>
      <c r="E97" s="87">
        <f>J3-2</f>
        <v>43350</v>
      </c>
      <c r="F97" s="88"/>
      <c r="G97" s="77"/>
      <c r="H97" s="78"/>
      <c r="I97" s="78"/>
      <c r="J97" s="78"/>
      <c r="K97" s="79"/>
      <c r="L97" s="45"/>
    </row>
    <row r="98" spans="1:12" s="47" customFormat="1" ht="99" customHeight="1">
      <c r="A98" s="80" t="s">
        <v>162</v>
      </c>
      <c r="B98" s="68" t="s">
        <v>380</v>
      </c>
      <c r="C98" s="69"/>
      <c r="D98" s="70"/>
      <c r="E98" s="84" t="s">
        <v>387</v>
      </c>
      <c r="F98" s="86"/>
      <c r="G98" s="84" t="s">
        <v>161</v>
      </c>
      <c r="H98" s="85"/>
      <c r="I98" s="85"/>
      <c r="J98" s="85"/>
      <c r="K98" s="86"/>
      <c r="L98" s="45"/>
    </row>
    <row r="99" spans="1:12" s="47" customFormat="1" ht="15.6" customHeight="1">
      <c r="A99" s="81"/>
      <c r="B99" s="82"/>
      <c r="C99" s="83"/>
      <c r="D99" s="91"/>
      <c r="E99" s="89" t="s">
        <v>386</v>
      </c>
      <c r="F99" s="90"/>
      <c r="G99" s="84"/>
      <c r="H99" s="85"/>
      <c r="I99" s="85"/>
      <c r="J99" s="85"/>
      <c r="K99" s="86"/>
      <c r="L99" s="45"/>
    </row>
    <row r="100" spans="1:12" s="47" customFormat="1" ht="18.600000000000001" customHeight="1">
      <c r="A100" s="92"/>
      <c r="B100" s="71"/>
      <c r="C100" s="72"/>
      <c r="D100" s="73"/>
      <c r="E100" s="87">
        <f>J3-2</f>
        <v>43350</v>
      </c>
      <c r="F100" s="88"/>
      <c r="G100" s="77"/>
      <c r="H100" s="78"/>
      <c r="I100" s="78"/>
      <c r="J100" s="78"/>
      <c r="K100" s="79"/>
      <c r="L100" s="45"/>
    </row>
    <row r="101" spans="1:12" s="47" customFormat="1" ht="94.9" customHeight="1">
      <c r="A101" s="80" t="s">
        <v>166</v>
      </c>
      <c r="B101" s="68" t="s">
        <v>385</v>
      </c>
      <c r="C101" s="69"/>
      <c r="D101" s="69"/>
      <c r="E101" s="100" t="s">
        <v>381</v>
      </c>
      <c r="F101" s="101"/>
      <c r="G101" s="74" t="s">
        <v>161</v>
      </c>
      <c r="H101" s="75"/>
      <c r="I101" s="75"/>
      <c r="J101" s="75"/>
      <c r="K101" s="76"/>
      <c r="L101" s="45"/>
    </row>
    <row r="102" spans="1:12" s="47" customFormat="1" ht="16.149999999999999" customHeight="1">
      <c r="A102" s="81"/>
      <c r="B102" s="82"/>
      <c r="C102" s="83"/>
      <c r="D102" s="83"/>
      <c r="E102" s="158" t="s">
        <v>382</v>
      </c>
      <c r="F102" s="159"/>
      <c r="G102" s="84"/>
      <c r="H102" s="85"/>
      <c r="I102" s="85"/>
      <c r="J102" s="85"/>
      <c r="K102" s="86"/>
      <c r="L102" s="45"/>
    </row>
    <row r="103" spans="1:12" s="47" customFormat="1" ht="18.600000000000001" customHeight="1">
      <c r="A103" s="92"/>
      <c r="B103" s="71"/>
      <c r="C103" s="72"/>
      <c r="D103" s="72"/>
      <c r="E103" s="98">
        <f>J3-2</f>
        <v>43350</v>
      </c>
      <c r="F103" s="99"/>
      <c r="G103" s="77"/>
      <c r="H103" s="78"/>
      <c r="I103" s="78"/>
      <c r="J103" s="78"/>
      <c r="K103" s="79"/>
      <c r="L103" s="45"/>
    </row>
    <row r="104" spans="1:12" ht="14.45" customHeight="1">
      <c r="A104" s="66" t="s">
        <v>170</v>
      </c>
      <c r="B104" s="68" t="s">
        <v>164</v>
      </c>
      <c r="C104" s="69"/>
      <c r="D104" s="70"/>
      <c r="E104" s="51" t="s">
        <v>62</v>
      </c>
      <c r="F104" s="52">
        <f>J3-29</f>
        <v>43323</v>
      </c>
      <c r="G104" s="84" t="s">
        <v>163</v>
      </c>
      <c r="H104" s="85"/>
      <c r="I104" s="85"/>
      <c r="J104" s="85"/>
      <c r="K104" s="86"/>
      <c r="L104" s="21"/>
    </row>
    <row r="105" spans="1:12">
      <c r="A105" s="93"/>
      <c r="B105" s="82"/>
      <c r="C105" s="83"/>
      <c r="D105" s="91"/>
      <c r="E105" s="95" t="s">
        <v>386</v>
      </c>
      <c r="F105" s="96"/>
      <c r="G105" s="84"/>
      <c r="H105" s="85"/>
      <c r="I105" s="85"/>
      <c r="J105" s="85"/>
      <c r="K105" s="86"/>
      <c r="L105" s="21"/>
    </row>
    <row r="106" spans="1:12" ht="16.899999999999999" customHeight="1">
      <c r="A106" s="93"/>
      <c r="B106" s="82"/>
      <c r="C106" s="83"/>
      <c r="D106" s="91"/>
      <c r="E106" s="94">
        <f>J3-2</f>
        <v>43350</v>
      </c>
      <c r="F106" s="90"/>
      <c r="G106" s="84"/>
      <c r="H106" s="85"/>
      <c r="I106" s="85"/>
      <c r="J106" s="85"/>
      <c r="K106" s="86"/>
      <c r="L106" s="21"/>
    </row>
    <row r="107" spans="1:12" ht="77.45" customHeight="1">
      <c r="A107" s="67"/>
      <c r="B107" s="71"/>
      <c r="C107" s="72"/>
      <c r="D107" s="73"/>
      <c r="E107" s="84" t="s">
        <v>165</v>
      </c>
      <c r="F107" s="86"/>
      <c r="G107" s="77"/>
      <c r="H107" s="78"/>
      <c r="I107" s="78"/>
      <c r="J107" s="78"/>
      <c r="K107" s="79"/>
      <c r="L107" s="21"/>
    </row>
    <row r="108" spans="1:12">
      <c r="A108" s="66" t="s">
        <v>173</v>
      </c>
      <c r="B108" s="68" t="s">
        <v>168</v>
      </c>
      <c r="C108" s="69"/>
      <c r="D108" s="69"/>
      <c r="E108" s="108" t="s">
        <v>20</v>
      </c>
      <c r="F108" s="109"/>
      <c r="G108" s="75" t="s">
        <v>167</v>
      </c>
      <c r="H108" s="75"/>
      <c r="I108" s="75"/>
      <c r="J108" s="75"/>
      <c r="K108" s="76"/>
      <c r="L108" s="21"/>
    </row>
    <row r="109" spans="1:12">
      <c r="A109" s="93"/>
      <c r="B109" s="82"/>
      <c r="C109" s="83"/>
      <c r="D109" s="83"/>
      <c r="E109" s="107">
        <f>J3-31</f>
        <v>43321</v>
      </c>
      <c r="F109" s="96"/>
      <c r="G109" s="85"/>
      <c r="H109" s="85"/>
      <c r="I109" s="85"/>
      <c r="J109" s="85"/>
      <c r="K109" s="86"/>
      <c r="L109" s="21"/>
    </row>
    <row r="110" spans="1:12" ht="64.900000000000006" customHeight="1">
      <c r="A110" s="67"/>
      <c r="B110" s="71"/>
      <c r="C110" s="72"/>
      <c r="D110" s="72"/>
      <c r="E110" s="84" t="s">
        <v>169</v>
      </c>
      <c r="F110" s="86"/>
      <c r="G110" s="78"/>
      <c r="H110" s="78"/>
      <c r="I110" s="78"/>
      <c r="J110" s="78"/>
      <c r="K110" s="79"/>
      <c r="L110" s="21"/>
    </row>
    <row r="111" spans="1:12" ht="61.9" customHeight="1">
      <c r="A111" s="66" t="s">
        <v>175</v>
      </c>
      <c r="B111" s="68" t="s">
        <v>171</v>
      </c>
      <c r="C111" s="69"/>
      <c r="D111" s="69"/>
      <c r="E111" s="74" t="str">
        <f>IF(E112="До","(не позднее чем на десятый день после дня официального опубликования решения о назначении выборов)","Не позднее чем на десятый день после дня официального опубликования решения о назначении выборов")</f>
        <v>(не позднее чем на десятый день после дня официального опубликования решения о назначении выборов)</v>
      </c>
      <c r="F111" s="76"/>
      <c r="G111" s="74" t="s">
        <v>172</v>
      </c>
      <c r="H111" s="75"/>
      <c r="I111" s="75"/>
      <c r="J111" s="75"/>
      <c r="K111" s="76"/>
      <c r="L111" s="21"/>
    </row>
    <row r="112" spans="1:12" ht="62.45" customHeight="1">
      <c r="A112" s="67"/>
      <c r="B112" s="71"/>
      <c r="C112" s="72"/>
      <c r="D112" s="72"/>
      <c r="E112" s="53" t="str">
        <f>IF(YEAR(J13+10)=1900," ","До")</f>
        <v>До</v>
      </c>
      <c r="F112" s="54">
        <f>IF(YEAR(J13)=1900," ",J13+10)</f>
        <v>43283</v>
      </c>
      <c r="G112" s="77"/>
      <c r="H112" s="78"/>
      <c r="I112" s="78"/>
      <c r="J112" s="78"/>
      <c r="K112" s="79"/>
      <c r="L112" s="21"/>
    </row>
    <row r="113" spans="1:12" ht="98.45" customHeight="1">
      <c r="A113" s="66" t="s">
        <v>178</v>
      </c>
      <c r="B113" s="68" t="s">
        <v>174</v>
      </c>
      <c r="C113" s="69"/>
      <c r="D113" s="70"/>
      <c r="E113" s="84" t="str">
        <f>IF(E114="До","(не позднее чем на пятнадцатый день после дня официального опубликования решения о назначении выборов)","Не позднее чем на пятнадцатый день после дня официального опубликования решения о назначении выборов")</f>
        <v>(не позднее чем на пятнадцатый день после дня официального опубликования решения о назначении выборов)</v>
      </c>
      <c r="F113" s="86"/>
      <c r="G113" s="74" t="s">
        <v>391</v>
      </c>
      <c r="H113" s="75"/>
      <c r="I113" s="75"/>
      <c r="J113" s="75"/>
      <c r="K113" s="76"/>
      <c r="L113" s="45"/>
    </row>
    <row r="114" spans="1:12" s="63" customFormat="1" ht="63" customHeight="1">
      <c r="A114" s="67"/>
      <c r="B114" s="71"/>
      <c r="C114" s="72"/>
      <c r="D114" s="73"/>
      <c r="E114" s="62" t="str">
        <f>IF(YEAR(J13+15)=1900," ","До")</f>
        <v>До</v>
      </c>
      <c r="F114" s="58">
        <f>IF(YEAR(J13)=1900," ",J13+15)</f>
        <v>43288</v>
      </c>
      <c r="G114" s="77"/>
      <c r="H114" s="78"/>
      <c r="I114" s="78"/>
      <c r="J114" s="78"/>
      <c r="K114" s="79"/>
      <c r="L114" s="45"/>
    </row>
    <row r="115" spans="1:12" ht="61.9" customHeight="1">
      <c r="A115" s="66" t="s">
        <v>183</v>
      </c>
      <c r="B115" s="68" t="s">
        <v>176</v>
      </c>
      <c r="C115" s="69"/>
      <c r="D115" s="69"/>
      <c r="E115" s="129" t="str">
        <f>IF(E116="Не позднее","(не позднее чем через 30 дней со дня официального опубликования решения о назначении выборов)","Не позднее чем через 30 дней со дня официального опубликования решения о назначении выборов")</f>
        <v>(не позднее чем через 30 дней со дня официального опубликования решения о назначении выборов)</v>
      </c>
      <c r="F115" s="137"/>
      <c r="G115" s="75" t="s">
        <v>177</v>
      </c>
      <c r="H115" s="75"/>
      <c r="I115" s="75"/>
      <c r="J115" s="75"/>
      <c r="K115" s="76"/>
      <c r="L115" s="21"/>
    </row>
    <row r="116" spans="1:12" ht="16.899999999999999" customHeight="1">
      <c r="A116" s="93"/>
      <c r="B116" s="82"/>
      <c r="C116" s="83"/>
      <c r="D116" s="83"/>
      <c r="E116" s="148" t="str">
        <f>IF(YEAR(J13+30)=1900," ","Не позднее")</f>
        <v>Не позднее</v>
      </c>
      <c r="F116" s="149"/>
      <c r="G116" s="85"/>
      <c r="H116" s="85"/>
      <c r="I116" s="85"/>
      <c r="J116" s="85"/>
      <c r="K116" s="86"/>
      <c r="L116" s="21"/>
    </row>
    <row r="117" spans="1:12" ht="125.25" customHeight="1">
      <c r="A117" s="67"/>
      <c r="B117" s="71"/>
      <c r="C117" s="72"/>
      <c r="D117" s="72"/>
      <c r="E117" s="98">
        <f>IF(YEAR(J13+30)=1900," ",J13+30)</f>
        <v>43303</v>
      </c>
      <c r="F117" s="134"/>
      <c r="G117" s="78"/>
      <c r="H117" s="78"/>
      <c r="I117" s="78"/>
      <c r="J117" s="78"/>
      <c r="K117" s="79"/>
      <c r="L117" s="21"/>
    </row>
    <row r="118" spans="1:12" ht="46.15" customHeight="1">
      <c r="A118" s="66" t="s">
        <v>185</v>
      </c>
      <c r="B118" s="68" t="s">
        <v>395</v>
      </c>
      <c r="C118" s="69"/>
      <c r="D118" s="69"/>
      <c r="E118" s="84" t="s">
        <v>179</v>
      </c>
      <c r="F118" s="86"/>
      <c r="G118" s="75" t="s">
        <v>181</v>
      </c>
      <c r="H118" s="75"/>
      <c r="I118" s="75"/>
      <c r="J118" s="75"/>
      <c r="K118" s="76"/>
      <c r="L118" s="21"/>
    </row>
    <row r="119" spans="1:12">
      <c r="A119" s="93"/>
      <c r="B119" s="82"/>
      <c r="C119" s="83"/>
      <c r="D119" s="83"/>
      <c r="E119" s="107">
        <f>F104-3</f>
        <v>43320</v>
      </c>
      <c r="F119" s="96"/>
      <c r="G119" s="85"/>
      <c r="H119" s="85"/>
      <c r="I119" s="85"/>
      <c r="J119" s="85"/>
      <c r="K119" s="86"/>
      <c r="L119" s="21"/>
    </row>
    <row r="120" spans="1:12" ht="148.5" customHeight="1">
      <c r="A120" s="67"/>
      <c r="B120" s="71"/>
      <c r="C120" s="72"/>
      <c r="D120" s="72"/>
      <c r="E120" s="77" t="s">
        <v>180</v>
      </c>
      <c r="F120" s="79"/>
      <c r="G120" s="78"/>
      <c r="H120" s="78"/>
      <c r="I120" s="78"/>
      <c r="J120" s="78"/>
      <c r="K120" s="79"/>
      <c r="L120" s="21"/>
    </row>
    <row r="121" spans="1:12" ht="132.75" customHeight="1">
      <c r="A121" s="32" t="s">
        <v>188</v>
      </c>
      <c r="B121" s="121" t="s">
        <v>182</v>
      </c>
      <c r="C121" s="122"/>
      <c r="D121" s="123"/>
      <c r="E121" s="77" t="s">
        <v>184</v>
      </c>
      <c r="F121" s="79"/>
      <c r="G121" s="105" t="s">
        <v>24</v>
      </c>
      <c r="H121" s="124"/>
      <c r="I121" s="124"/>
      <c r="J121" s="124"/>
      <c r="K121" s="125"/>
      <c r="L121" s="45"/>
    </row>
    <row r="122" spans="1:12" ht="171.75" customHeight="1">
      <c r="A122" s="32" t="s">
        <v>191</v>
      </c>
      <c r="B122" s="121" t="s">
        <v>186</v>
      </c>
      <c r="C122" s="122"/>
      <c r="D122" s="123"/>
      <c r="E122" s="74" t="s">
        <v>392</v>
      </c>
      <c r="F122" s="76"/>
      <c r="G122" s="105" t="s">
        <v>187</v>
      </c>
      <c r="H122" s="124"/>
      <c r="I122" s="124"/>
      <c r="J122" s="124"/>
      <c r="K122" s="125"/>
      <c r="L122" s="45"/>
    </row>
    <row r="123" spans="1:12" ht="14.45" customHeight="1">
      <c r="A123" s="66" t="s">
        <v>194</v>
      </c>
      <c r="B123" s="68" t="s">
        <v>189</v>
      </c>
      <c r="C123" s="69"/>
      <c r="D123" s="70"/>
      <c r="E123" s="64" t="s">
        <v>62</v>
      </c>
      <c r="F123" s="34">
        <f>J3-29</f>
        <v>43323</v>
      </c>
      <c r="G123" s="74" t="s">
        <v>193</v>
      </c>
      <c r="H123" s="75"/>
      <c r="I123" s="75"/>
      <c r="J123" s="75"/>
      <c r="K123" s="76"/>
      <c r="L123" s="21"/>
    </row>
    <row r="124" spans="1:12" ht="31.9" customHeight="1">
      <c r="A124" s="93"/>
      <c r="B124" s="82"/>
      <c r="C124" s="83"/>
      <c r="D124" s="91"/>
      <c r="E124" s="84" t="s">
        <v>192</v>
      </c>
      <c r="F124" s="86"/>
      <c r="G124" s="84"/>
      <c r="H124" s="85"/>
      <c r="I124" s="85"/>
      <c r="J124" s="85"/>
      <c r="K124" s="86"/>
      <c r="L124" s="21"/>
    </row>
    <row r="125" spans="1:12">
      <c r="A125" s="93"/>
      <c r="B125" s="82"/>
      <c r="C125" s="83"/>
      <c r="D125" s="91"/>
      <c r="E125" s="95" t="s">
        <v>386</v>
      </c>
      <c r="F125" s="96"/>
      <c r="G125" s="84"/>
      <c r="H125" s="85"/>
      <c r="I125" s="85"/>
      <c r="J125" s="85"/>
      <c r="K125" s="86"/>
      <c r="L125" s="21"/>
    </row>
    <row r="126" spans="1:12" ht="92.25" customHeight="1">
      <c r="A126" s="67"/>
      <c r="B126" s="71"/>
      <c r="C126" s="72"/>
      <c r="D126" s="73"/>
      <c r="E126" s="144">
        <f>J3-2</f>
        <v>43350</v>
      </c>
      <c r="F126" s="145"/>
      <c r="G126" s="77"/>
      <c r="H126" s="78"/>
      <c r="I126" s="78"/>
      <c r="J126" s="78"/>
      <c r="K126" s="79"/>
      <c r="L126" s="21"/>
    </row>
    <row r="127" spans="1:12" ht="245.25" customHeight="1">
      <c r="A127" s="32" t="s">
        <v>198</v>
      </c>
      <c r="B127" s="121" t="s">
        <v>190</v>
      </c>
      <c r="C127" s="122"/>
      <c r="D127" s="123"/>
      <c r="E127" s="146" t="s">
        <v>153</v>
      </c>
      <c r="F127" s="147"/>
      <c r="G127" s="105" t="s">
        <v>24</v>
      </c>
      <c r="H127" s="124"/>
      <c r="I127" s="124"/>
      <c r="J127" s="124"/>
      <c r="K127" s="125"/>
      <c r="L127" s="45"/>
    </row>
    <row r="128" spans="1:12" ht="112.5" customHeight="1">
      <c r="A128" s="32" t="s">
        <v>201</v>
      </c>
      <c r="B128" s="121" t="s">
        <v>195</v>
      </c>
      <c r="C128" s="122"/>
      <c r="D128" s="123"/>
      <c r="E128" s="105" t="s">
        <v>197</v>
      </c>
      <c r="F128" s="106"/>
      <c r="G128" s="105" t="s">
        <v>196</v>
      </c>
      <c r="H128" s="124"/>
      <c r="I128" s="124"/>
      <c r="J128" s="124"/>
      <c r="K128" s="125"/>
      <c r="L128" s="45"/>
    </row>
    <row r="129" spans="1:12" ht="232.5" customHeight="1">
      <c r="A129" s="32" t="s">
        <v>204</v>
      </c>
      <c r="B129" s="121" t="s">
        <v>199</v>
      </c>
      <c r="C129" s="122"/>
      <c r="D129" s="123"/>
      <c r="E129" s="105" t="s">
        <v>200</v>
      </c>
      <c r="F129" s="106"/>
      <c r="G129" s="105" t="s">
        <v>196</v>
      </c>
      <c r="H129" s="124"/>
      <c r="I129" s="124"/>
      <c r="J129" s="124"/>
      <c r="K129" s="125"/>
      <c r="L129" s="45"/>
    </row>
    <row r="130" spans="1:12" ht="264" customHeight="1">
      <c r="A130" s="32" t="s">
        <v>211</v>
      </c>
      <c r="B130" s="121" t="s">
        <v>202</v>
      </c>
      <c r="C130" s="122"/>
      <c r="D130" s="123"/>
      <c r="E130" s="105" t="s">
        <v>203</v>
      </c>
      <c r="F130" s="106"/>
      <c r="G130" s="105" t="s">
        <v>24</v>
      </c>
      <c r="H130" s="124"/>
      <c r="I130" s="124"/>
      <c r="J130" s="124"/>
      <c r="K130" s="125"/>
      <c r="L130" s="45"/>
    </row>
    <row r="131" spans="1:12" ht="174.6" customHeight="1">
      <c r="A131" s="32" t="s">
        <v>214</v>
      </c>
      <c r="B131" s="121" t="s">
        <v>205</v>
      </c>
      <c r="C131" s="122"/>
      <c r="D131" s="123"/>
      <c r="E131" s="74" t="s">
        <v>206</v>
      </c>
      <c r="F131" s="76"/>
      <c r="G131" s="105" t="s">
        <v>207</v>
      </c>
      <c r="H131" s="124"/>
      <c r="I131" s="124"/>
      <c r="J131" s="124"/>
      <c r="K131" s="125"/>
      <c r="L131" s="45"/>
    </row>
    <row r="132" spans="1:12">
      <c r="A132" s="66" t="s">
        <v>221</v>
      </c>
      <c r="B132" s="68" t="s">
        <v>212</v>
      </c>
      <c r="C132" s="69"/>
      <c r="D132" s="70"/>
      <c r="E132" s="108" t="s">
        <v>208</v>
      </c>
      <c r="F132" s="109"/>
      <c r="G132" s="74" t="s">
        <v>213</v>
      </c>
      <c r="H132" s="75"/>
      <c r="I132" s="75"/>
      <c r="J132" s="75"/>
      <c r="K132" s="76"/>
      <c r="L132" s="21"/>
    </row>
    <row r="133" spans="1:12">
      <c r="A133" s="93"/>
      <c r="B133" s="82"/>
      <c r="C133" s="83"/>
      <c r="D133" s="91"/>
      <c r="E133" s="107">
        <f>J3-5</f>
        <v>43347</v>
      </c>
      <c r="F133" s="96"/>
      <c r="G133" s="84"/>
      <c r="H133" s="85"/>
      <c r="I133" s="85"/>
      <c r="J133" s="85"/>
      <c r="K133" s="86"/>
      <c r="L133" s="21"/>
    </row>
    <row r="134" spans="1:12">
      <c r="A134" s="93"/>
      <c r="B134" s="82"/>
      <c r="C134" s="83"/>
      <c r="D134" s="91"/>
      <c r="E134" s="51" t="s">
        <v>76</v>
      </c>
      <c r="F134" s="55">
        <f>J3</f>
        <v>43352</v>
      </c>
      <c r="G134" s="84"/>
      <c r="H134" s="85"/>
      <c r="I134" s="85"/>
      <c r="J134" s="85"/>
      <c r="K134" s="86"/>
      <c r="L134" s="21"/>
    </row>
    <row r="135" spans="1:12">
      <c r="A135" s="93"/>
      <c r="B135" s="82"/>
      <c r="C135" s="83"/>
      <c r="D135" s="91"/>
      <c r="E135" s="135" t="s">
        <v>209</v>
      </c>
      <c r="F135" s="136"/>
      <c r="G135" s="84"/>
      <c r="H135" s="85"/>
      <c r="I135" s="85"/>
      <c r="J135" s="85"/>
      <c r="K135" s="86"/>
      <c r="L135" s="21"/>
    </row>
    <row r="136" spans="1:12" ht="115.15" customHeight="1">
      <c r="A136" s="67"/>
      <c r="B136" s="71"/>
      <c r="C136" s="72"/>
      <c r="D136" s="73"/>
      <c r="E136" s="84" t="s">
        <v>210</v>
      </c>
      <c r="F136" s="86"/>
      <c r="G136" s="77"/>
      <c r="H136" s="78"/>
      <c r="I136" s="78"/>
      <c r="J136" s="78"/>
      <c r="K136" s="79"/>
      <c r="L136" s="21"/>
    </row>
    <row r="137" spans="1:12" ht="14.45" customHeight="1">
      <c r="A137" s="66" t="s">
        <v>223</v>
      </c>
      <c r="B137" s="68" t="s">
        <v>215</v>
      </c>
      <c r="C137" s="69"/>
      <c r="D137" s="69"/>
      <c r="E137" s="115">
        <f>J3-1</f>
        <v>43351</v>
      </c>
      <c r="F137" s="116"/>
      <c r="G137" s="75" t="s">
        <v>218</v>
      </c>
      <c r="H137" s="75"/>
      <c r="I137" s="75"/>
      <c r="J137" s="75"/>
      <c r="K137" s="76"/>
      <c r="L137" s="21"/>
    </row>
    <row r="138" spans="1:12">
      <c r="A138" s="93"/>
      <c r="B138" s="82"/>
      <c r="C138" s="83"/>
      <c r="D138" s="83"/>
      <c r="E138" s="65" t="s">
        <v>217</v>
      </c>
      <c r="F138" s="52">
        <f>J3</f>
        <v>43352</v>
      </c>
      <c r="G138" s="85"/>
      <c r="H138" s="85"/>
      <c r="I138" s="85"/>
      <c r="J138" s="85"/>
      <c r="K138" s="86"/>
      <c r="L138" s="21"/>
    </row>
    <row r="139" spans="1:12" ht="288" customHeight="1">
      <c r="A139" s="67"/>
      <c r="B139" s="71"/>
      <c r="C139" s="72"/>
      <c r="D139" s="72"/>
      <c r="E139" s="77" t="s">
        <v>216</v>
      </c>
      <c r="F139" s="79"/>
      <c r="G139" s="78"/>
      <c r="H139" s="78"/>
      <c r="I139" s="78"/>
      <c r="J139" s="78"/>
      <c r="K139" s="79"/>
      <c r="L139" s="21"/>
    </row>
    <row r="140" spans="1:12" ht="28.15" customHeight="1">
      <c r="A140" s="117" t="s">
        <v>219</v>
      </c>
      <c r="B140" s="118"/>
      <c r="C140" s="118"/>
      <c r="D140" s="118"/>
      <c r="E140" s="119"/>
      <c r="F140" s="119"/>
      <c r="G140" s="118"/>
      <c r="H140" s="118"/>
      <c r="I140" s="118"/>
      <c r="J140" s="118"/>
      <c r="K140" s="120"/>
      <c r="L140" s="30"/>
    </row>
    <row r="141" spans="1:12" ht="83.25" customHeight="1">
      <c r="A141" s="66" t="s">
        <v>227</v>
      </c>
      <c r="B141" s="68" t="s">
        <v>220</v>
      </c>
      <c r="C141" s="69"/>
      <c r="D141" s="69"/>
      <c r="E141" s="74" t="str">
        <f>IF(E142="До","(не позднее чем в десятидневный срок со дня официального опубликования решения о назначении выборов)","Не позднее чем в десятидневный срок со дня официального опубликования решения о назначении выборов")</f>
        <v>(не позднее чем в десятидневный срок со дня официального опубликования решения о назначении выборов)</v>
      </c>
      <c r="F141" s="76"/>
      <c r="G141" s="75" t="s">
        <v>222</v>
      </c>
      <c r="H141" s="75"/>
      <c r="I141" s="75"/>
      <c r="J141" s="75"/>
      <c r="K141" s="76"/>
      <c r="L141" s="21"/>
    </row>
    <row r="142" spans="1:12" ht="20.45" customHeight="1">
      <c r="A142" s="67"/>
      <c r="B142" s="71"/>
      <c r="C142" s="72"/>
      <c r="D142" s="72"/>
      <c r="E142" s="53" t="str">
        <f>IF(YEAR(J13+9)=1900," ","До")</f>
        <v>До</v>
      </c>
      <c r="F142" s="54">
        <f>IF(YEAR(J13+9)=1900," ",J13+9)</f>
        <v>43282</v>
      </c>
      <c r="G142" s="78"/>
      <c r="H142" s="78"/>
      <c r="I142" s="78"/>
      <c r="J142" s="78"/>
      <c r="K142" s="79"/>
      <c r="L142" s="21"/>
    </row>
    <row r="143" spans="1:12" ht="117" customHeight="1">
      <c r="A143" s="32" t="s">
        <v>229</v>
      </c>
      <c r="B143" s="121" t="s">
        <v>224</v>
      </c>
      <c r="C143" s="122"/>
      <c r="D143" s="123"/>
      <c r="E143" s="142" t="s">
        <v>153</v>
      </c>
      <c r="F143" s="143"/>
      <c r="G143" s="105" t="s">
        <v>225</v>
      </c>
      <c r="H143" s="124"/>
      <c r="I143" s="124"/>
      <c r="J143" s="124"/>
      <c r="K143" s="125"/>
      <c r="L143" s="45"/>
    </row>
    <row r="144" spans="1:12" ht="153" customHeight="1">
      <c r="A144" s="32" t="s">
        <v>230</v>
      </c>
      <c r="B144" s="121" t="s">
        <v>226</v>
      </c>
      <c r="C144" s="122"/>
      <c r="D144" s="123"/>
      <c r="E144" s="105" t="s">
        <v>153</v>
      </c>
      <c r="F144" s="106"/>
      <c r="G144" s="105" t="s">
        <v>24</v>
      </c>
      <c r="H144" s="124"/>
      <c r="I144" s="124"/>
      <c r="J144" s="124"/>
      <c r="K144" s="125"/>
      <c r="L144" s="45"/>
    </row>
    <row r="145" spans="1:12" ht="103.5" customHeight="1">
      <c r="A145" s="32" t="s">
        <v>233</v>
      </c>
      <c r="B145" s="121" t="s">
        <v>228</v>
      </c>
      <c r="C145" s="122"/>
      <c r="D145" s="123"/>
      <c r="E145" s="74" t="s">
        <v>153</v>
      </c>
      <c r="F145" s="76"/>
      <c r="G145" s="105" t="s">
        <v>24</v>
      </c>
      <c r="H145" s="124"/>
      <c r="I145" s="124"/>
      <c r="J145" s="124"/>
      <c r="K145" s="125"/>
      <c r="L145" s="45"/>
    </row>
    <row r="146" spans="1:12" ht="73.900000000000006" customHeight="1">
      <c r="A146" s="66" t="s">
        <v>237</v>
      </c>
      <c r="B146" s="68" t="s">
        <v>231</v>
      </c>
      <c r="C146" s="69"/>
      <c r="D146" s="70"/>
      <c r="E146" s="129" t="str">
        <f>IF(E147="До","(не позднее чем через один месяц со дня официального опубликования (публикации) решения о назначении (проведении) выборов)","Не позднее чем через один месяц со дня официального опубликования (публикации) решения о назначении (проведении) выборов")</f>
        <v>(не позднее чем через один месяц со дня официального опубликования (публикации) решения о назначении (проведении) выборов)</v>
      </c>
      <c r="F146" s="137"/>
      <c r="G146" s="74" t="s">
        <v>232</v>
      </c>
      <c r="H146" s="75"/>
      <c r="I146" s="75"/>
      <c r="J146" s="75"/>
      <c r="K146" s="76"/>
      <c r="L146" s="21"/>
    </row>
    <row r="147" spans="1:12" ht="27.75" customHeight="1">
      <c r="A147" s="67"/>
      <c r="B147" s="71"/>
      <c r="C147" s="72"/>
      <c r="D147" s="73"/>
      <c r="E147" s="53" t="str">
        <f>IF(YEAR(J13+30)=1900," ","До")</f>
        <v>До</v>
      </c>
      <c r="F147" s="54">
        <f>IF(YEAR(J13+30)=1900," ",J13+30)</f>
        <v>43303</v>
      </c>
      <c r="G147" s="77"/>
      <c r="H147" s="78"/>
      <c r="I147" s="78"/>
      <c r="J147" s="78"/>
      <c r="K147" s="79"/>
      <c r="L147" s="21"/>
    </row>
    <row r="148" spans="1:12" ht="164.25" customHeight="1">
      <c r="A148" s="32" t="s">
        <v>241</v>
      </c>
      <c r="B148" s="121" t="s">
        <v>234</v>
      </c>
      <c r="C148" s="122"/>
      <c r="D148" s="123"/>
      <c r="E148" s="105" t="s">
        <v>235</v>
      </c>
      <c r="F148" s="106"/>
      <c r="G148" s="105" t="s">
        <v>236</v>
      </c>
      <c r="H148" s="124"/>
      <c r="I148" s="124"/>
      <c r="J148" s="124"/>
      <c r="K148" s="125"/>
      <c r="L148" s="45"/>
    </row>
    <row r="149" spans="1:12" ht="139.5" customHeight="1">
      <c r="A149" s="32" t="s">
        <v>244</v>
      </c>
      <c r="B149" s="121" t="s">
        <v>238</v>
      </c>
      <c r="C149" s="122"/>
      <c r="D149" s="123"/>
      <c r="E149" s="105" t="s">
        <v>239</v>
      </c>
      <c r="F149" s="106"/>
      <c r="G149" s="105" t="s">
        <v>240</v>
      </c>
      <c r="H149" s="124"/>
      <c r="I149" s="124"/>
      <c r="J149" s="124"/>
      <c r="K149" s="125"/>
      <c r="L149" s="45"/>
    </row>
    <row r="150" spans="1:12" ht="220.9" customHeight="1">
      <c r="A150" s="32" t="s">
        <v>247</v>
      </c>
      <c r="B150" s="121" t="s">
        <v>242</v>
      </c>
      <c r="C150" s="122"/>
      <c r="D150" s="123"/>
      <c r="E150" s="105" t="s">
        <v>243</v>
      </c>
      <c r="F150" s="106"/>
      <c r="G150" s="105" t="s">
        <v>117</v>
      </c>
      <c r="H150" s="124"/>
      <c r="I150" s="124"/>
      <c r="J150" s="124"/>
      <c r="K150" s="125"/>
      <c r="L150" s="45"/>
    </row>
    <row r="151" spans="1:12" ht="83.45" customHeight="1">
      <c r="A151" s="32" t="s">
        <v>251</v>
      </c>
      <c r="B151" s="121" t="s">
        <v>245</v>
      </c>
      <c r="C151" s="122"/>
      <c r="D151" s="123"/>
      <c r="E151" s="105" t="s">
        <v>246</v>
      </c>
      <c r="F151" s="106"/>
      <c r="G151" s="105" t="s">
        <v>117</v>
      </c>
      <c r="H151" s="124"/>
      <c r="I151" s="124"/>
      <c r="J151" s="124"/>
      <c r="K151" s="125"/>
      <c r="L151" s="45"/>
    </row>
    <row r="152" spans="1:12" ht="133.5" customHeight="1">
      <c r="A152" s="32" t="s">
        <v>255</v>
      </c>
      <c r="B152" s="121" t="s">
        <v>248</v>
      </c>
      <c r="C152" s="122"/>
      <c r="D152" s="123"/>
      <c r="E152" s="105" t="s">
        <v>249</v>
      </c>
      <c r="F152" s="106"/>
      <c r="G152" s="105" t="s">
        <v>250</v>
      </c>
      <c r="H152" s="124"/>
      <c r="I152" s="124"/>
      <c r="J152" s="124"/>
      <c r="K152" s="125"/>
      <c r="L152" s="45"/>
    </row>
    <row r="153" spans="1:12" ht="201.75" customHeight="1">
      <c r="A153" s="32" t="s">
        <v>259</v>
      </c>
      <c r="B153" s="121" t="s">
        <v>252</v>
      </c>
      <c r="C153" s="122"/>
      <c r="D153" s="123"/>
      <c r="E153" s="105" t="s">
        <v>253</v>
      </c>
      <c r="F153" s="106"/>
      <c r="G153" s="105" t="s">
        <v>250</v>
      </c>
      <c r="H153" s="124"/>
      <c r="I153" s="124"/>
      <c r="J153" s="124"/>
      <c r="K153" s="125"/>
      <c r="L153" s="45"/>
    </row>
    <row r="154" spans="1:12" ht="32.450000000000003" customHeight="1">
      <c r="A154" s="66" t="s">
        <v>261</v>
      </c>
      <c r="B154" s="121" t="s">
        <v>256</v>
      </c>
      <c r="C154" s="122"/>
      <c r="D154" s="122"/>
      <c r="E154" s="122"/>
      <c r="F154" s="122"/>
      <c r="G154" s="122"/>
      <c r="H154" s="122"/>
      <c r="I154" s="122"/>
      <c r="J154" s="122"/>
      <c r="K154" s="123"/>
      <c r="L154" s="56"/>
    </row>
    <row r="155" spans="1:12" ht="73.5" customHeight="1">
      <c r="A155" s="93"/>
      <c r="B155" s="121" t="s">
        <v>257</v>
      </c>
      <c r="C155" s="122"/>
      <c r="D155" s="123"/>
      <c r="E155" s="105" t="s">
        <v>254</v>
      </c>
      <c r="F155" s="106"/>
      <c r="G155" s="105" t="s">
        <v>236</v>
      </c>
      <c r="H155" s="141"/>
      <c r="I155" s="141"/>
      <c r="J155" s="141"/>
      <c r="K155" s="106"/>
      <c r="L155" s="21"/>
    </row>
    <row r="156" spans="1:12" ht="66" customHeight="1">
      <c r="A156" s="93"/>
      <c r="B156" s="68" t="s">
        <v>258</v>
      </c>
      <c r="C156" s="69"/>
      <c r="D156" s="70"/>
      <c r="E156" s="129" t="str">
        <f>IF(E157="Не позднее","(не позднее чем через 30 дней со дня официального опубликования результатов выборов)","Не позднее чем через 30 дней со дня официального опубликования результатов выборов")</f>
        <v>Не позднее чем через 30 дней со дня официального опубликования результатов выборов</v>
      </c>
      <c r="F156" s="137"/>
      <c r="G156" s="74" t="s">
        <v>236</v>
      </c>
      <c r="H156" s="75"/>
      <c r="I156" s="75"/>
      <c r="J156" s="75"/>
      <c r="K156" s="76"/>
      <c r="L156" s="21"/>
    </row>
    <row r="157" spans="1:12" ht="13.9" customHeight="1">
      <c r="A157" s="93"/>
      <c r="B157" s="82"/>
      <c r="C157" s="83"/>
      <c r="D157" s="91"/>
      <c r="E157" s="100" t="str">
        <f>IF(YEAR(E220+30)=1900," ","Не позднее")</f>
        <v xml:space="preserve"> </v>
      </c>
      <c r="F157" s="101"/>
      <c r="G157" s="84"/>
      <c r="H157" s="85"/>
      <c r="I157" s="85"/>
      <c r="J157" s="85"/>
      <c r="K157" s="86"/>
      <c r="L157" s="21"/>
    </row>
    <row r="158" spans="1:12" ht="19.899999999999999" customHeight="1">
      <c r="A158" s="67"/>
      <c r="B158" s="71"/>
      <c r="C158" s="72"/>
      <c r="D158" s="73"/>
      <c r="E158" s="98" t="str">
        <f>IF(YEAR(E220+30)=1900," ",E220+30)</f>
        <v xml:space="preserve"> </v>
      </c>
      <c r="F158" s="140"/>
      <c r="G158" s="77"/>
      <c r="H158" s="78"/>
      <c r="I158" s="78"/>
      <c r="J158" s="78"/>
      <c r="K158" s="79"/>
      <c r="L158" s="21"/>
    </row>
    <row r="159" spans="1:12" ht="153.6" customHeight="1">
      <c r="A159" s="32" t="s">
        <v>264</v>
      </c>
      <c r="B159" s="121" t="s">
        <v>260</v>
      </c>
      <c r="C159" s="122"/>
      <c r="D159" s="123"/>
      <c r="E159" s="105" t="s">
        <v>374</v>
      </c>
      <c r="F159" s="106"/>
      <c r="G159" s="105" t="s">
        <v>24</v>
      </c>
      <c r="H159" s="124"/>
      <c r="I159" s="124"/>
      <c r="J159" s="124"/>
      <c r="K159" s="125"/>
      <c r="L159" s="45"/>
    </row>
    <row r="160" spans="1:12" ht="105.6" customHeight="1">
      <c r="A160" s="32" t="s">
        <v>267</v>
      </c>
      <c r="B160" s="121" t="s">
        <v>262</v>
      </c>
      <c r="C160" s="122"/>
      <c r="D160" s="123"/>
      <c r="E160" s="105" t="s">
        <v>375</v>
      </c>
      <c r="F160" s="106"/>
      <c r="G160" s="105" t="s">
        <v>263</v>
      </c>
      <c r="H160" s="124"/>
      <c r="I160" s="124"/>
      <c r="J160" s="124"/>
      <c r="K160" s="125"/>
      <c r="L160" s="45"/>
    </row>
    <row r="161" spans="1:12" ht="91.9" customHeight="1">
      <c r="A161" s="32" t="s">
        <v>271</v>
      </c>
      <c r="B161" s="121" t="s">
        <v>265</v>
      </c>
      <c r="C161" s="122"/>
      <c r="D161" s="123"/>
      <c r="E161" s="105" t="s">
        <v>266</v>
      </c>
      <c r="F161" s="106"/>
      <c r="G161" s="105" t="s">
        <v>24</v>
      </c>
      <c r="H161" s="124"/>
      <c r="I161" s="124"/>
      <c r="J161" s="124"/>
      <c r="K161" s="125"/>
      <c r="L161" s="45"/>
    </row>
    <row r="162" spans="1:12" ht="75" customHeight="1">
      <c r="A162" s="32" t="s">
        <v>274</v>
      </c>
      <c r="B162" s="121" t="s">
        <v>268</v>
      </c>
      <c r="C162" s="122"/>
      <c r="D162" s="123"/>
      <c r="E162" s="105" t="s">
        <v>269</v>
      </c>
      <c r="F162" s="106"/>
      <c r="G162" s="105" t="s">
        <v>270</v>
      </c>
      <c r="H162" s="124"/>
      <c r="I162" s="124"/>
      <c r="J162" s="124"/>
      <c r="K162" s="125"/>
      <c r="L162" s="45"/>
    </row>
    <row r="163" spans="1:12" ht="76.150000000000006" customHeight="1">
      <c r="A163" s="32" t="s">
        <v>278</v>
      </c>
      <c r="B163" s="121" t="s">
        <v>272</v>
      </c>
      <c r="C163" s="122"/>
      <c r="D163" s="123"/>
      <c r="E163" s="74" t="s">
        <v>273</v>
      </c>
      <c r="F163" s="76"/>
      <c r="G163" s="105" t="s">
        <v>24</v>
      </c>
      <c r="H163" s="124"/>
      <c r="I163" s="124"/>
      <c r="J163" s="124"/>
      <c r="K163" s="125"/>
      <c r="L163" s="45"/>
    </row>
    <row r="164" spans="1:12" ht="31.15" customHeight="1">
      <c r="A164" s="66" t="s">
        <v>280</v>
      </c>
      <c r="B164" s="68" t="s">
        <v>275</v>
      </c>
      <c r="C164" s="69"/>
      <c r="D164" s="69"/>
      <c r="E164" s="74" t="s">
        <v>277</v>
      </c>
      <c r="F164" s="76"/>
      <c r="G164" s="75" t="s">
        <v>276</v>
      </c>
      <c r="H164" s="75"/>
      <c r="I164" s="75"/>
      <c r="J164" s="75"/>
      <c r="K164" s="76"/>
      <c r="L164" s="21"/>
    </row>
    <row r="165" spans="1:12" ht="76.5" customHeight="1">
      <c r="A165" s="67"/>
      <c r="B165" s="71"/>
      <c r="C165" s="72"/>
      <c r="D165" s="72"/>
      <c r="E165" s="57" t="s">
        <v>62</v>
      </c>
      <c r="F165" s="58">
        <f>J3+60</f>
        <v>43412</v>
      </c>
      <c r="G165" s="78"/>
      <c r="H165" s="78"/>
      <c r="I165" s="78"/>
      <c r="J165" s="78"/>
      <c r="K165" s="79"/>
      <c r="L165" s="21"/>
    </row>
    <row r="166" spans="1:12" ht="57.6" customHeight="1">
      <c r="A166" s="66" t="s">
        <v>282</v>
      </c>
      <c r="B166" s="68" t="s">
        <v>279</v>
      </c>
      <c r="C166" s="69"/>
      <c r="D166" s="69"/>
      <c r="E166" s="129" t="str">
        <f>IF(E167="Не позднее","(не позднее, чем через 5 дней со дня официального опубликования результатов выборов)","Не позднее, чем через 5 дней со дня официального опубликования результатов выборов")</f>
        <v>Не позднее, чем через 5 дней со дня официального опубликования результатов выборов</v>
      </c>
      <c r="F166" s="137"/>
      <c r="G166" s="74" t="s">
        <v>26</v>
      </c>
      <c r="H166" s="75"/>
      <c r="I166" s="75"/>
      <c r="J166" s="75"/>
      <c r="K166" s="76"/>
      <c r="L166" s="21"/>
    </row>
    <row r="167" spans="1:12" ht="16.899999999999999" customHeight="1">
      <c r="A167" s="93"/>
      <c r="B167" s="82"/>
      <c r="C167" s="83"/>
      <c r="D167" s="83"/>
      <c r="E167" s="100" t="str">
        <f>IF(YEAR(E220+5)=1900," ","Не позднее")</f>
        <v xml:space="preserve"> </v>
      </c>
      <c r="F167" s="101"/>
      <c r="G167" s="84"/>
      <c r="H167" s="85"/>
      <c r="I167" s="85"/>
      <c r="J167" s="85"/>
      <c r="K167" s="86"/>
      <c r="L167" s="21"/>
    </row>
    <row r="168" spans="1:12" ht="52.5" customHeight="1">
      <c r="A168" s="67"/>
      <c r="B168" s="71"/>
      <c r="C168" s="72"/>
      <c r="D168" s="72"/>
      <c r="E168" s="138" t="str">
        <f>IF(YEAR(E220+5)=1900," ",E220+5)</f>
        <v xml:space="preserve"> </v>
      </c>
      <c r="F168" s="139"/>
      <c r="G168" s="77"/>
      <c r="H168" s="78"/>
      <c r="I168" s="78"/>
      <c r="J168" s="78"/>
      <c r="K168" s="79"/>
      <c r="L168" s="21"/>
    </row>
    <row r="169" spans="1:12" ht="61.15" customHeight="1">
      <c r="A169" s="66" t="s">
        <v>286</v>
      </c>
      <c r="B169" s="68" t="s">
        <v>376</v>
      </c>
      <c r="C169" s="69"/>
      <c r="D169" s="69"/>
      <c r="E169" s="129" t="str">
        <f>IF(E170="Не позднее","(не позднее, чем через 20 дней со дня официального опубликования результатов выборов)","Не позднее, чем через 20 дней со дня официального опубликования результатов выборов")</f>
        <v>Не позднее, чем через 20 дней со дня официального опубликования результатов выборов</v>
      </c>
      <c r="F169" s="137"/>
      <c r="G169" s="75" t="s">
        <v>281</v>
      </c>
      <c r="H169" s="75"/>
      <c r="I169" s="75"/>
      <c r="J169" s="75"/>
      <c r="K169" s="76"/>
      <c r="L169" s="21"/>
    </row>
    <row r="170" spans="1:12" ht="18" customHeight="1">
      <c r="A170" s="93"/>
      <c r="B170" s="82"/>
      <c r="C170" s="83"/>
      <c r="D170" s="83"/>
      <c r="E170" s="100" t="str">
        <f>IF(YEAR(E220+5)=1900," ","Не позднее")</f>
        <v xml:space="preserve"> </v>
      </c>
      <c r="F170" s="101"/>
      <c r="G170" s="85"/>
      <c r="H170" s="85"/>
      <c r="I170" s="85"/>
      <c r="J170" s="85"/>
      <c r="K170" s="86"/>
      <c r="L170" s="21"/>
    </row>
    <row r="171" spans="1:12" ht="70.5" customHeight="1">
      <c r="A171" s="67"/>
      <c r="B171" s="71"/>
      <c r="C171" s="72"/>
      <c r="D171" s="72"/>
      <c r="E171" s="138" t="str">
        <f>IF(YEAR(E220+20)=1900," ",E220+20)</f>
        <v xml:space="preserve"> </v>
      </c>
      <c r="F171" s="139"/>
      <c r="G171" s="78"/>
      <c r="H171" s="78"/>
      <c r="I171" s="78"/>
      <c r="J171" s="78"/>
      <c r="K171" s="79"/>
      <c r="L171" s="21"/>
    </row>
    <row r="172" spans="1:12" ht="60.6" customHeight="1">
      <c r="A172" s="66" t="s">
        <v>287</v>
      </c>
      <c r="B172" s="68" t="s">
        <v>377</v>
      </c>
      <c r="C172" s="69"/>
      <c r="D172" s="69"/>
      <c r="E172" s="129" t="str">
        <f>IF(E173="Не позднее","(не позднее, чем через 40 дней со дня официального опубликования результатов выборов)","Не позднее, чем через 40 дней со дня официального опубликования результатов выборов")</f>
        <v>Не позднее, чем через 40 дней со дня официального опубликования результатов выборов</v>
      </c>
      <c r="F172" s="137"/>
      <c r="G172" s="74" t="s">
        <v>24</v>
      </c>
      <c r="H172" s="75"/>
      <c r="I172" s="75"/>
      <c r="J172" s="75"/>
      <c r="K172" s="76"/>
      <c r="L172" s="21"/>
    </row>
    <row r="173" spans="1:12" ht="16.899999999999999" customHeight="1">
      <c r="A173" s="93"/>
      <c r="B173" s="82"/>
      <c r="C173" s="83"/>
      <c r="D173" s="83"/>
      <c r="E173" s="100" t="str">
        <f>IF(YEAR(E220+40)=1900," ","Не позднее")</f>
        <v xml:space="preserve"> </v>
      </c>
      <c r="F173" s="101"/>
      <c r="G173" s="84"/>
      <c r="H173" s="85"/>
      <c r="I173" s="85"/>
      <c r="J173" s="85"/>
      <c r="K173" s="86"/>
      <c r="L173" s="21"/>
    </row>
    <row r="174" spans="1:12" ht="56.25" customHeight="1">
      <c r="A174" s="67"/>
      <c r="B174" s="71"/>
      <c r="C174" s="72"/>
      <c r="D174" s="72"/>
      <c r="E174" s="98" t="str">
        <f>IF(YEAR(E220+40)=1900," ",E220+40)</f>
        <v xml:space="preserve"> </v>
      </c>
      <c r="F174" s="134"/>
      <c r="G174" s="77"/>
      <c r="H174" s="78"/>
      <c r="I174" s="78"/>
      <c r="J174" s="78"/>
      <c r="K174" s="79"/>
      <c r="L174" s="21"/>
    </row>
    <row r="175" spans="1:12" ht="31.9" customHeight="1">
      <c r="A175" s="117" t="s">
        <v>283</v>
      </c>
      <c r="B175" s="118"/>
      <c r="C175" s="118"/>
      <c r="D175" s="118"/>
      <c r="E175" s="119"/>
      <c r="F175" s="119"/>
      <c r="G175" s="118"/>
      <c r="H175" s="118"/>
      <c r="I175" s="118"/>
      <c r="J175" s="118"/>
      <c r="K175" s="120"/>
      <c r="L175" s="30"/>
    </row>
    <row r="176" spans="1:12">
      <c r="A176" s="66" t="s">
        <v>291</v>
      </c>
      <c r="B176" s="68" t="s">
        <v>284</v>
      </c>
      <c r="C176" s="69"/>
      <c r="D176" s="69"/>
      <c r="E176" s="108" t="s">
        <v>20</v>
      </c>
      <c r="F176" s="109"/>
      <c r="G176" s="75" t="s">
        <v>24</v>
      </c>
      <c r="H176" s="75"/>
      <c r="I176" s="75"/>
      <c r="J176" s="75"/>
      <c r="K176" s="76"/>
      <c r="L176" s="21"/>
    </row>
    <row r="177" spans="1:12">
      <c r="A177" s="93"/>
      <c r="B177" s="82"/>
      <c r="C177" s="83"/>
      <c r="D177" s="83"/>
      <c r="E177" s="107">
        <f>J3-26</f>
        <v>43326</v>
      </c>
      <c r="F177" s="96"/>
      <c r="G177" s="85"/>
      <c r="H177" s="85"/>
      <c r="I177" s="85"/>
      <c r="J177" s="85"/>
      <c r="K177" s="86"/>
      <c r="L177" s="21"/>
    </row>
    <row r="178" spans="1:12" ht="69" customHeight="1">
      <c r="A178" s="67"/>
      <c r="B178" s="71"/>
      <c r="C178" s="72"/>
      <c r="D178" s="72"/>
      <c r="E178" s="84" t="s">
        <v>285</v>
      </c>
      <c r="F178" s="86"/>
      <c r="G178" s="78"/>
      <c r="H178" s="78"/>
      <c r="I178" s="78"/>
      <c r="J178" s="78"/>
      <c r="K178" s="79"/>
      <c r="L178" s="21"/>
    </row>
    <row r="179" spans="1:12">
      <c r="A179" s="66" t="s">
        <v>295</v>
      </c>
      <c r="B179" s="68" t="s">
        <v>288</v>
      </c>
      <c r="C179" s="69"/>
      <c r="D179" s="69"/>
      <c r="E179" s="131" t="s">
        <v>20</v>
      </c>
      <c r="F179" s="130"/>
      <c r="G179" s="74" t="s">
        <v>290</v>
      </c>
      <c r="H179" s="75"/>
      <c r="I179" s="75"/>
      <c r="J179" s="75"/>
      <c r="K179" s="76"/>
      <c r="L179" s="21"/>
    </row>
    <row r="180" spans="1:12">
      <c r="A180" s="93"/>
      <c r="B180" s="82"/>
      <c r="C180" s="83"/>
      <c r="D180" s="83"/>
      <c r="E180" s="132">
        <f>F185-6</f>
        <v>43335</v>
      </c>
      <c r="F180" s="133"/>
      <c r="G180" s="84"/>
      <c r="H180" s="85"/>
      <c r="I180" s="85"/>
      <c r="J180" s="85"/>
      <c r="K180" s="86"/>
      <c r="L180" s="21"/>
    </row>
    <row r="181" spans="1:12" ht="48.6" customHeight="1">
      <c r="A181" s="67"/>
      <c r="B181" s="71"/>
      <c r="C181" s="72"/>
      <c r="D181" s="72"/>
      <c r="E181" s="100" t="s">
        <v>289</v>
      </c>
      <c r="F181" s="101"/>
      <c r="G181" s="77"/>
      <c r="H181" s="78"/>
      <c r="I181" s="78"/>
      <c r="J181" s="78"/>
      <c r="K181" s="79"/>
      <c r="L181" s="21"/>
    </row>
    <row r="182" spans="1:12">
      <c r="A182" s="66" t="s">
        <v>299</v>
      </c>
      <c r="B182" s="68" t="s">
        <v>292</v>
      </c>
      <c r="C182" s="69"/>
      <c r="D182" s="69"/>
      <c r="E182" s="131" t="s">
        <v>293</v>
      </c>
      <c r="F182" s="130"/>
      <c r="G182" s="75" t="s">
        <v>24</v>
      </c>
      <c r="H182" s="75"/>
      <c r="I182" s="75"/>
      <c r="J182" s="75"/>
      <c r="K182" s="76"/>
      <c r="L182" s="21"/>
    </row>
    <row r="183" spans="1:12">
      <c r="A183" s="93"/>
      <c r="B183" s="82"/>
      <c r="C183" s="83"/>
      <c r="D183" s="83"/>
      <c r="E183" s="132">
        <f>F185-2</f>
        <v>43339</v>
      </c>
      <c r="F183" s="133"/>
      <c r="G183" s="85"/>
      <c r="H183" s="85"/>
      <c r="I183" s="85"/>
      <c r="J183" s="85"/>
      <c r="K183" s="86"/>
      <c r="L183" s="21"/>
    </row>
    <row r="184" spans="1:12" ht="48.6" customHeight="1">
      <c r="A184" s="93"/>
      <c r="B184" s="82"/>
      <c r="C184" s="83"/>
      <c r="D184" s="83"/>
      <c r="E184" s="100" t="s">
        <v>294</v>
      </c>
      <c r="F184" s="101"/>
      <c r="G184" s="78"/>
      <c r="H184" s="78"/>
      <c r="I184" s="78"/>
      <c r="J184" s="78"/>
      <c r="K184" s="79"/>
      <c r="L184" s="21"/>
    </row>
    <row r="185" spans="1:12" ht="16.149999999999999" customHeight="1">
      <c r="A185" s="66" t="s">
        <v>301</v>
      </c>
      <c r="B185" s="68" t="s">
        <v>296</v>
      </c>
      <c r="C185" s="69"/>
      <c r="D185" s="70"/>
      <c r="E185" s="61" t="s">
        <v>62</v>
      </c>
      <c r="F185" s="59">
        <f>J3-11</f>
        <v>43341</v>
      </c>
      <c r="G185" s="74" t="s">
        <v>26</v>
      </c>
      <c r="H185" s="75"/>
      <c r="I185" s="75"/>
      <c r="J185" s="75"/>
      <c r="K185" s="76"/>
      <c r="L185" s="21"/>
    </row>
    <row r="186" spans="1:12">
      <c r="A186" s="93"/>
      <c r="B186" s="82"/>
      <c r="C186" s="83"/>
      <c r="D186" s="91"/>
      <c r="E186" s="41" t="s">
        <v>76</v>
      </c>
      <c r="F186" s="52">
        <f>J3-1</f>
        <v>43351</v>
      </c>
      <c r="G186" s="84"/>
      <c r="H186" s="85"/>
      <c r="I186" s="85"/>
      <c r="J186" s="85"/>
      <c r="K186" s="86"/>
      <c r="L186" s="21"/>
    </row>
    <row r="187" spans="1:12" ht="42" customHeight="1">
      <c r="A187" s="67"/>
      <c r="B187" s="71"/>
      <c r="C187" s="72"/>
      <c r="D187" s="73"/>
      <c r="E187" s="85" t="s">
        <v>298</v>
      </c>
      <c r="F187" s="86"/>
      <c r="G187" s="77"/>
      <c r="H187" s="78"/>
      <c r="I187" s="78"/>
      <c r="J187" s="78"/>
      <c r="K187" s="79"/>
      <c r="L187" s="21"/>
    </row>
    <row r="188" spans="1:12" ht="31.15" customHeight="1">
      <c r="A188" s="66" t="s">
        <v>307</v>
      </c>
      <c r="B188" s="68" t="s">
        <v>300</v>
      </c>
      <c r="C188" s="69"/>
      <c r="D188" s="69"/>
      <c r="E188" s="74" t="s">
        <v>297</v>
      </c>
      <c r="F188" s="76"/>
      <c r="G188" s="74" t="s">
        <v>26</v>
      </c>
      <c r="H188" s="75"/>
      <c r="I188" s="75"/>
      <c r="J188" s="75"/>
      <c r="K188" s="76"/>
      <c r="L188" s="21"/>
    </row>
    <row r="189" spans="1:12" ht="21.6" customHeight="1">
      <c r="A189" s="67"/>
      <c r="B189" s="71"/>
      <c r="C189" s="72"/>
      <c r="D189" s="72"/>
      <c r="E189" s="107">
        <f>J3</f>
        <v>43352</v>
      </c>
      <c r="F189" s="96"/>
      <c r="G189" s="77"/>
      <c r="H189" s="78"/>
      <c r="I189" s="78"/>
      <c r="J189" s="78"/>
      <c r="K189" s="79"/>
      <c r="L189" s="21"/>
    </row>
    <row r="190" spans="1:12" ht="14.45" customHeight="1">
      <c r="A190" s="66" t="s">
        <v>310</v>
      </c>
      <c r="B190" s="68" t="s">
        <v>302</v>
      </c>
      <c r="C190" s="69"/>
      <c r="D190" s="69"/>
      <c r="E190" s="60" t="s">
        <v>62</v>
      </c>
      <c r="F190" s="34">
        <f>J3-10</f>
        <v>43342</v>
      </c>
      <c r="G190" s="75" t="s">
        <v>305</v>
      </c>
      <c r="H190" s="75"/>
      <c r="I190" s="75"/>
      <c r="J190" s="75"/>
      <c r="K190" s="76"/>
      <c r="L190" s="21"/>
    </row>
    <row r="191" spans="1:12">
      <c r="A191" s="93"/>
      <c r="B191" s="82"/>
      <c r="C191" s="83"/>
      <c r="D191" s="83"/>
      <c r="E191" s="135" t="s">
        <v>303</v>
      </c>
      <c r="F191" s="136"/>
      <c r="G191" s="85"/>
      <c r="H191" s="85"/>
      <c r="I191" s="85"/>
      <c r="J191" s="85"/>
      <c r="K191" s="86"/>
      <c r="L191" s="21"/>
    </row>
    <row r="192" spans="1:12" ht="15.6" customHeight="1">
      <c r="A192" s="93"/>
      <c r="B192" s="82"/>
      <c r="C192" s="83"/>
      <c r="D192" s="83"/>
      <c r="E192" s="107">
        <f>J3</f>
        <v>43352</v>
      </c>
      <c r="F192" s="96"/>
      <c r="G192" s="85"/>
      <c r="H192" s="85"/>
      <c r="I192" s="85"/>
      <c r="J192" s="85"/>
      <c r="K192" s="86"/>
      <c r="L192" s="21"/>
    </row>
    <row r="193" spans="1:12" ht="78" customHeight="1">
      <c r="A193" s="67"/>
      <c r="B193" s="71"/>
      <c r="C193" s="72"/>
      <c r="D193" s="72"/>
      <c r="E193" s="77" t="s">
        <v>304</v>
      </c>
      <c r="F193" s="79"/>
      <c r="G193" s="78"/>
      <c r="H193" s="78"/>
      <c r="I193" s="78"/>
      <c r="J193" s="78"/>
      <c r="K193" s="79"/>
      <c r="L193" s="21"/>
    </row>
    <row r="194" spans="1:12" ht="94.9" customHeight="1">
      <c r="A194" s="32" t="s">
        <v>314</v>
      </c>
      <c r="B194" s="121" t="s">
        <v>306</v>
      </c>
      <c r="C194" s="122"/>
      <c r="D194" s="123"/>
      <c r="E194" s="77" t="s">
        <v>308</v>
      </c>
      <c r="F194" s="79"/>
      <c r="G194" s="105" t="s">
        <v>309</v>
      </c>
      <c r="H194" s="124"/>
      <c r="I194" s="124"/>
      <c r="J194" s="124"/>
      <c r="K194" s="125"/>
      <c r="L194" s="45"/>
    </row>
    <row r="195" spans="1:12" ht="105.75" customHeight="1">
      <c r="A195" s="32" t="s">
        <v>316</v>
      </c>
      <c r="B195" s="121" t="s">
        <v>311</v>
      </c>
      <c r="C195" s="122"/>
      <c r="D195" s="123"/>
      <c r="E195" s="105" t="s">
        <v>312</v>
      </c>
      <c r="F195" s="106"/>
      <c r="G195" s="105" t="s">
        <v>309</v>
      </c>
      <c r="H195" s="124"/>
      <c r="I195" s="124"/>
      <c r="J195" s="124"/>
      <c r="K195" s="125"/>
      <c r="L195" s="45"/>
    </row>
    <row r="196" spans="1:12" ht="90.75" customHeight="1">
      <c r="A196" s="32" t="s">
        <v>319</v>
      </c>
      <c r="B196" s="121" t="s">
        <v>313</v>
      </c>
      <c r="C196" s="122"/>
      <c r="D196" s="123"/>
      <c r="E196" s="105" t="s">
        <v>315</v>
      </c>
      <c r="F196" s="106"/>
      <c r="G196" s="105" t="s">
        <v>26</v>
      </c>
      <c r="H196" s="124"/>
      <c r="I196" s="124"/>
      <c r="J196" s="124"/>
      <c r="K196" s="125"/>
      <c r="L196" s="45"/>
    </row>
    <row r="197" spans="1:12" ht="118.5" customHeight="1">
      <c r="A197" s="32" t="s">
        <v>322</v>
      </c>
      <c r="B197" s="121" t="s">
        <v>317</v>
      </c>
      <c r="C197" s="122"/>
      <c r="D197" s="123"/>
      <c r="E197" s="105" t="s">
        <v>318</v>
      </c>
      <c r="F197" s="106"/>
      <c r="G197" s="105" t="s">
        <v>26</v>
      </c>
      <c r="H197" s="124"/>
      <c r="I197" s="124"/>
      <c r="J197" s="124"/>
      <c r="K197" s="125"/>
      <c r="L197" s="45"/>
    </row>
    <row r="198" spans="1:12" ht="127.5" customHeight="1">
      <c r="A198" s="32" t="s">
        <v>325</v>
      </c>
      <c r="B198" s="121" t="s">
        <v>320</v>
      </c>
      <c r="C198" s="122"/>
      <c r="D198" s="123"/>
      <c r="E198" s="105" t="s">
        <v>321</v>
      </c>
      <c r="F198" s="106"/>
      <c r="G198" s="105" t="s">
        <v>26</v>
      </c>
      <c r="H198" s="124"/>
      <c r="I198" s="124"/>
      <c r="J198" s="124"/>
      <c r="K198" s="125"/>
      <c r="L198" s="45"/>
    </row>
    <row r="199" spans="1:12" ht="131.44999999999999" customHeight="1">
      <c r="A199" s="32" t="s">
        <v>329</v>
      </c>
      <c r="B199" s="121" t="s">
        <v>323</v>
      </c>
      <c r="C199" s="122"/>
      <c r="D199" s="123"/>
      <c r="E199" s="105" t="s">
        <v>324</v>
      </c>
      <c r="F199" s="106"/>
      <c r="G199" s="105" t="s">
        <v>26</v>
      </c>
      <c r="H199" s="124"/>
      <c r="I199" s="124"/>
      <c r="J199" s="124"/>
      <c r="K199" s="125"/>
      <c r="L199" s="45"/>
    </row>
    <row r="200" spans="1:12" ht="130.5" customHeight="1">
      <c r="A200" s="32" t="s">
        <v>333</v>
      </c>
      <c r="B200" s="121" t="s">
        <v>326</v>
      </c>
      <c r="C200" s="122"/>
      <c r="D200" s="123"/>
      <c r="E200" s="129" t="s">
        <v>327</v>
      </c>
      <c r="F200" s="130"/>
      <c r="G200" s="126" t="s">
        <v>328</v>
      </c>
      <c r="H200" s="127"/>
      <c r="I200" s="127"/>
      <c r="J200" s="127"/>
      <c r="K200" s="128"/>
      <c r="L200" s="45"/>
    </row>
    <row r="201" spans="1:12">
      <c r="A201" s="66" t="s">
        <v>336</v>
      </c>
      <c r="B201" s="68" t="s">
        <v>330</v>
      </c>
      <c r="C201" s="69"/>
      <c r="D201" s="69"/>
      <c r="E201" s="74" t="s">
        <v>331</v>
      </c>
      <c r="F201" s="76"/>
      <c r="G201" s="74" t="s">
        <v>24</v>
      </c>
      <c r="H201" s="75"/>
      <c r="I201" s="75"/>
      <c r="J201" s="75"/>
      <c r="K201" s="76"/>
      <c r="L201" s="21"/>
    </row>
    <row r="202" spans="1:12">
      <c r="A202" s="93"/>
      <c r="B202" s="82"/>
      <c r="C202" s="83"/>
      <c r="D202" s="83"/>
      <c r="E202" s="94">
        <f>J3+2</f>
        <v>43354</v>
      </c>
      <c r="F202" s="90"/>
      <c r="G202" s="84"/>
      <c r="H202" s="85"/>
      <c r="I202" s="85"/>
      <c r="J202" s="85"/>
      <c r="K202" s="86"/>
      <c r="L202" s="21"/>
    </row>
    <row r="203" spans="1:12" ht="31.9" customHeight="1">
      <c r="A203" s="67"/>
      <c r="B203" s="71"/>
      <c r="C203" s="72"/>
      <c r="D203" s="72"/>
      <c r="E203" s="84" t="s">
        <v>332</v>
      </c>
      <c r="F203" s="86"/>
      <c r="G203" s="77"/>
      <c r="H203" s="78"/>
      <c r="I203" s="78"/>
      <c r="J203" s="78"/>
      <c r="K203" s="79"/>
      <c r="L203" s="21"/>
    </row>
    <row r="204" spans="1:12">
      <c r="A204" s="66" t="s">
        <v>339</v>
      </c>
      <c r="B204" s="68" t="s">
        <v>334</v>
      </c>
      <c r="C204" s="69"/>
      <c r="D204" s="69"/>
      <c r="E204" s="74" t="s">
        <v>20</v>
      </c>
      <c r="F204" s="76"/>
      <c r="G204" s="75" t="s">
        <v>281</v>
      </c>
      <c r="H204" s="75"/>
      <c r="I204" s="75"/>
      <c r="J204" s="75"/>
      <c r="K204" s="76"/>
      <c r="L204" s="21"/>
    </row>
    <row r="205" spans="1:12">
      <c r="A205" s="93"/>
      <c r="B205" s="82"/>
      <c r="C205" s="83"/>
      <c r="D205" s="83"/>
      <c r="E205" s="103">
        <f>J3+1</f>
        <v>43353</v>
      </c>
      <c r="F205" s="104"/>
      <c r="G205" s="85"/>
      <c r="H205" s="85"/>
      <c r="I205" s="85"/>
      <c r="J205" s="85"/>
      <c r="K205" s="86"/>
      <c r="L205" s="21"/>
    </row>
    <row r="206" spans="1:12" ht="99" customHeight="1">
      <c r="A206" s="67"/>
      <c r="B206" s="71"/>
      <c r="C206" s="72"/>
      <c r="D206" s="72"/>
      <c r="E206" s="77" t="s">
        <v>335</v>
      </c>
      <c r="F206" s="79"/>
      <c r="G206" s="78"/>
      <c r="H206" s="78"/>
      <c r="I206" s="78"/>
      <c r="J206" s="78"/>
      <c r="K206" s="79"/>
      <c r="L206" s="21"/>
    </row>
    <row r="207" spans="1:12" ht="99.6" customHeight="1">
      <c r="A207" s="32" t="s">
        <v>342</v>
      </c>
      <c r="B207" s="121" t="s">
        <v>337</v>
      </c>
      <c r="C207" s="122"/>
      <c r="D207" s="123"/>
      <c r="E207" s="105" t="s">
        <v>338</v>
      </c>
      <c r="F207" s="106"/>
      <c r="G207" s="105" t="s">
        <v>24</v>
      </c>
      <c r="H207" s="124"/>
      <c r="I207" s="124"/>
      <c r="J207" s="124"/>
      <c r="K207" s="125"/>
      <c r="L207" s="45"/>
    </row>
    <row r="208" spans="1:12" ht="147" customHeight="1">
      <c r="A208" s="32" t="s">
        <v>344</v>
      </c>
      <c r="B208" s="121" t="s">
        <v>340</v>
      </c>
      <c r="C208" s="122"/>
      <c r="D208" s="123"/>
      <c r="E208" s="74" t="s">
        <v>341</v>
      </c>
      <c r="F208" s="76"/>
      <c r="G208" s="105" t="s">
        <v>24</v>
      </c>
      <c r="H208" s="124"/>
      <c r="I208" s="124"/>
      <c r="J208" s="124"/>
      <c r="K208" s="125"/>
      <c r="L208" s="45"/>
    </row>
    <row r="209" spans="1:12">
      <c r="A209" s="66" t="s">
        <v>348</v>
      </c>
      <c r="B209" s="68" t="s">
        <v>343</v>
      </c>
      <c r="C209" s="69"/>
      <c r="D209" s="69"/>
      <c r="E209" s="108" t="s">
        <v>293</v>
      </c>
      <c r="F209" s="109"/>
      <c r="G209" s="75" t="s">
        <v>24</v>
      </c>
      <c r="H209" s="75"/>
      <c r="I209" s="75"/>
      <c r="J209" s="75"/>
      <c r="K209" s="76"/>
      <c r="L209" s="21"/>
    </row>
    <row r="210" spans="1:12">
      <c r="A210" s="93"/>
      <c r="B210" s="82"/>
      <c r="C210" s="83"/>
      <c r="D210" s="83"/>
      <c r="E210" s="107">
        <f>J3+2</f>
        <v>43354</v>
      </c>
      <c r="F210" s="96"/>
      <c r="G210" s="85"/>
      <c r="H210" s="85"/>
      <c r="I210" s="85"/>
      <c r="J210" s="85"/>
      <c r="K210" s="86"/>
      <c r="L210" s="21"/>
    </row>
    <row r="211" spans="1:12" ht="87.75" customHeight="1">
      <c r="A211" s="67"/>
      <c r="B211" s="71"/>
      <c r="C211" s="72"/>
      <c r="D211" s="72"/>
      <c r="E211" s="77" t="s">
        <v>332</v>
      </c>
      <c r="F211" s="79"/>
      <c r="G211" s="78"/>
      <c r="H211" s="78"/>
      <c r="I211" s="78"/>
      <c r="J211" s="78"/>
      <c r="K211" s="79"/>
      <c r="L211" s="21"/>
    </row>
    <row r="212" spans="1:12" ht="226.5" customHeight="1">
      <c r="A212" s="32" t="s">
        <v>353</v>
      </c>
      <c r="B212" s="121" t="s">
        <v>345</v>
      </c>
      <c r="C212" s="122"/>
      <c r="D212" s="123"/>
      <c r="E212" s="105" t="s">
        <v>346</v>
      </c>
      <c r="F212" s="106"/>
      <c r="G212" s="105" t="s">
        <v>347</v>
      </c>
      <c r="H212" s="124"/>
      <c r="I212" s="124"/>
      <c r="J212" s="124"/>
      <c r="K212" s="125"/>
      <c r="L212" s="45"/>
    </row>
    <row r="213" spans="1:12" ht="228" customHeight="1">
      <c r="A213" s="32" t="s">
        <v>356</v>
      </c>
      <c r="B213" s="121" t="s">
        <v>349</v>
      </c>
      <c r="C213" s="122"/>
      <c r="D213" s="123"/>
      <c r="E213" s="105" t="s">
        <v>350</v>
      </c>
      <c r="F213" s="106"/>
      <c r="G213" s="105" t="s">
        <v>351</v>
      </c>
      <c r="H213" s="124"/>
      <c r="I213" s="124"/>
      <c r="J213" s="124"/>
      <c r="K213" s="125"/>
      <c r="L213" s="45"/>
    </row>
    <row r="214" spans="1:12" ht="87.75" customHeight="1">
      <c r="A214" s="32" t="s">
        <v>357</v>
      </c>
      <c r="B214" s="121" t="s">
        <v>352</v>
      </c>
      <c r="C214" s="122"/>
      <c r="D214" s="123"/>
      <c r="E214" s="105" t="s">
        <v>354</v>
      </c>
      <c r="F214" s="106"/>
      <c r="G214" s="105" t="s">
        <v>355</v>
      </c>
      <c r="H214" s="124"/>
      <c r="I214" s="124"/>
      <c r="J214" s="124"/>
      <c r="K214" s="125"/>
      <c r="L214" s="45"/>
    </row>
    <row r="215" spans="1:12" ht="158.44999999999999" customHeight="1">
      <c r="A215" s="32" t="s">
        <v>360</v>
      </c>
      <c r="B215" s="121" t="s">
        <v>358</v>
      </c>
      <c r="C215" s="122"/>
      <c r="D215" s="123"/>
      <c r="E215" s="105" t="s">
        <v>378</v>
      </c>
      <c r="F215" s="106"/>
      <c r="G215" s="105" t="s">
        <v>24</v>
      </c>
      <c r="H215" s="124"/>
      <c r="I215" s="124"/>
      <c r="J215" s="124"/>
      <c r="K215" s="125"/>
      <c r="L215" s="45"/>
    </row>
    <row r="216" spans="1:12" ht="187.9" customHeight="1">
      <c r="A216" s="32" t="s">
        <v>363</v>
      </c>
      <c r="B216" s="121" t="s">
        <v>359</v>
      </c>
      <c r="C216" s="122"/>
      <c r="D216" s="123"/>
      <c r="E216" s="105" t="s">
        <v>379</v>
      </c>
      <c r="F216" s="106"/>
      <c r="G216" s="105" t="s">
        <v>24</v>
      </c>
      <c r="H216" s="124"/>
      <c r="I216" s="124"/>
      <c r="J216" s="124"/>
      <c r="K216" s="125"/>
      <c r="L216" s="45"/>
    </row>
    <row r="217" spans="1:12" ht="16.899999999999999" customHeight="1">
      <c r="A217" s="66" t="s">
        <v>366</v>
      </c>
      <c r="B217" s="68" t="s">
        <v>361</v>
      </c>
      <c r="C217" s="69"/>
      <c r="D217" s="70"/>
      <c r="E217" s="108" t="s">
        <v>20</v>
      </c>
      <c r="F217" s="109"/>
      <c r="G217" s="74" t="s">
        <v>24</v>
      </c>
      <c r="H217" s="75"/>
      <c r="I217" s="75"/>
      <c r="J217" s="75"/>
      <c r="K217" s="76"/>
      <c r="L217" s="21"/>
    </row>
    <row r="218" spans="1:12" ht="18.600000000000001" customHeight="1">
      <c r="A218" s="93"/>
      <c r="B218" s="82"/>
      <c r="C218" s="83"/>
      <c r="D218" s="91"/>
      <c r="E218" s="107">
        <f>J3+9</f>
        <v>43361</v>
      </c>
      <c r="F218" s="96"/>
      <c r="G218" s="84"/>
      <c r="H218" s="85"/>
      <c r="I218" s="85"/>
      <c r="J218" s="85"/>
      <c r="K218" s="86"/>
      <c r="L218" s="21"/>
    </row>
    <row r="219" spans="1:12" ht="264" customHeight="1">
      <c r="A219" s="93"/>
      <c r="B219" s="82"/>
      <c r="C219" s="83"/>
      <c r="D219" s="91"/>
      <c r="E219" s="84" t="s">
        <v>362</v>
      </c>
      <c r="F219" s="86"/>
      <c r="G219" s="84"/>
      <c r="H219" s="85"/>
      <c r="I219" s="85"/>
      <c r="J219" s="85"/>
      <c r="K219" s="86"/>
      <c r="L219" s="21"/>
    </row>
    <row r="220" spans="1:12" ht="23.45" customHeight="1">
      <c r="A220" s="67"/>
      <c r="B220" s="71"/>
      <c r="C220" s="72"/>
      <c r="D220" s="73"/>
      <c r="E220" s="112"/>
      <c r="F220" s="113"/>
      <c r="G220" s="77"/>
      <c r="H220" s="78"/>
      <c r="I220" s="78"/>
      <c r="J220" s="78"/>
      <c r="K220" s="79"/>
      <c r="L220" s="21"/>
    </row>
    <row r="221" spans="1:12">
      <c r="A221" s="66" t="s">
        <v>389</v>
      </c>
      <c r="B221" s="68" t="s">
        <v>364</v>
      </c>
      <c r="C221" s="69"/>
      <c r="D221" s="69"/>
      <c r="E221" s="108" t="s">
        <v>20</v>
      </c>
      <c r="F221" s="109"/>
      <c r="G221" s="75" t="s">
        <v>24</v>
      </c>
      <c r="H221" s="75"/>
      <c r="I221" s="75"/>
      <c r="J221" s="75"/>
      <c r="K221" s="76"/>
      <c r="L221" s="21"/>
    </row>
    <row r="222" spans="1:12">
      <c r="A222" s="93"/>
      <c r="B222" s="82"/>
      <c r="C222" s="83"/>
      <c r="D222" s="83"/>
      <c r="E222" s="107">
        <f>J3+60</f>
        <v>43412</v>
      </c>
      <c r="F222" s="96"/>
      <c r="G222" s="85"/>
      <c r="H222" s="85"/>
      <c r="I222" s="85"/>
      <c r="J222" s="85"/>
      <c r="K222" s="86"/>
      <c r="L222" s="21"/>
    </row>
    <row r="223" spans="1:12" ht="288.75" customHeight="1">
      <c r="A223" s="67"/>
      <c r="B223" s="71"/>
      <c r="C223" s="72"/>
      <c r="D223" s="72"/>
      <c r="E223" s="110" t="s">
        <v>365</v>
      </c>
      <c r="F223" s="111"/>
      <c r="G223" s="78"/>
      <c r="H223" s="78"/>
      <c r="I223" s="78"/>
      <c r="J223" s="78"/>
      <c r="K223" s="79"/>
      <c r="L223" s="21"/>
    </row>
    <row r="224" spans="1:12" ht="87.75" customHeight="1">
      <c r="A224" s="32" t="s">
        <v>390</v>
      </c>
      <c r="B224" s="121" t="s">
        <v>367</v>
      </c>
      <c r="C224" s="122"/>
      <c r="D224" s="123"/>
      <c r="E224" s="105" t="s">
        <v>368</v>
      </c>
      <c r="F224" s="106"/>
      <c r="G224" s="105" t="s">
        <v>369</v>
      </c>
      <c r="H224" s="124"/>
      <c r="I224" s="124"/>
      <c r="J224" s="124"/>
      <c r="K224" s="125"/>
      <c r="L224" s="45"/>
    </row>
    <row r="226" spans="1:11">
      <c r="A226" s="102"/>
      <c r="B226" s="102"/>
    </row>
    <row r="227" spans="1:11" ht="42.6" customHeight="1">
      <c r="A227" s="97"/>
      <c r="B227" s="97"/>
      <c r="C227" s="97"/>
      <c r="D227" s="97"/>
      <c r="E227" s="97"/>
      <c r="F227" s="97"/>
      <c r="G227" s="97"/>
      <c r="H227" s="97"/>
      <c r="I227" s="97"/>
      <c r="J227" s="97"/>
      <c r="K227" s="97"/>
    </row>
  </sheetData>
  <sheetProtection password="CA9C" sheet="1" objects="1" scenarios="1" formatCells="0" formatRows="0"/>
  <mergeCells count="476">
    <mergeCell ref="J3:K3"/>
    <mergeCell ref="J5:K5"/>
    <mergeCell ref="J6:K6"/>
    <mergeCell ref="J7:K7"/>
    <mergeCell ref="J9:K9"/>
    <mergeCell ref="J10:K10"/>
    <mergeCell ref="J13:K13"/>
    <mergeCell ref="E172:F172"/>
    <mergeCell ref="A172:A174"/>
    <mergeCell ref="B172:D174"/>
    <mergeCell ref="E173:F173"/>
    <mergeCell ref="G172:K174"/>
    <mergeCell ref="B162:D162"/>
    <mergeCell ref="B159:D159"/>
    <mergeCell ref="B160:D160"/>
    <mergeCell ref="G159:K159"/>
    <mergeCell ref="B15:D15"/>
    <mergeCell ref="A17:A19"/>
    <mergeCell ref="B17:D19"/>
    <mergeCell ref="G17:K19"/>
    <mergeCell ref="E17:F17"/>
    <mergeCell ref="E18:F18"/>
    <mergeCell ref="E10:H13"/>
    <mergeCell ref="B40:D41"/>
    <mergeCell ref="A40:A41"/>
    <mergeCell ref="A37:K37"/>
    <mergeCell ref="B34:D36"/>
    <mergeCell ref="A34:A36"/>
    <mergeCell ref="B78:D78"/>
    <mergeCell ref="B69:D69"/>
    <mergeCell ref="B48:D48"/>
    <mergeCell ref="B56:D56"/>
    <mergeCell ref="B39:D39"/>
    <mergeCell ref="G38:K38"/>
    <mergeCell ref="G39:K39"/>
    <mergeCell ref="B42:D44"/>
    <mergeCell ref="G59:K59"/>
    <mergeCell ref="G58:K58"/>
    <mergeCell ref="G57:K57"/>
    <mergeCell ref="G56:K56"/>
    <mergeCell ref="G55:K55"/>
    <mergeCell ref="A42:A44"/>
    <mergeCell ref="E34:F34"/>
    <mergeCell ref="E35:F35"/>
    <mergeCell ref="E36:F36"/>
    <mergeCell ref="G78:K78"/>
    <mergeCell ref="G69:K69"/>
    <mergeCell ref="G63:K63"/>
    <mergeCell ref="E3:H4"/>
    <mergeCell ref="E5:H9"/>
    <mergeCell ref="A1:K1"/>
    <mergeCell ref="E58:F58"/>
    <mergeCell ref="E59:F59"/>
    <mergeCell ref="B60:D62"/>
    <mergeCell ref="A60:A62"/>
    <mergeCell ref="E60:F60"/>
    <mergeCell ref="E62:F62"/>
    <mergeCell ref="E61:F61"/>
    <mergeCell ref="G60:K62"/>
    <mergeCell ref="G15:K15"/>
    <mergeCell ref="A16:K16"/>
    <mergeCell ref="E15:F15"/>
    <mergeCell ref="A26:A28"/>
    <mergeCell ref="B29:D29"/>
    <mergeCell ref="A23:A25"/>
    <mergeCell ref="A30:A31"/>
    <mergeCell ref="A32:A33"/>
    <mergeCell ref="B58:D58"/>
    <mergeCell ref="B59:D59"/>
    <mergeCell ref="B55:D55"/>
    <mergeCell ref="G48:K48"/>
    <mergeCell ref="B38:D38"/>
    <mergeCell ref="B20:D20"/>
    <mergeCell ref="B21:D21"/>
    <mergeCell ref="B22:D22"/>
    <mergeCell ref="B23:D25"/>
    <mergeCell ref="G23:K25"/>
    <mergeCell ref="B30:D31"/>
    <mergeCell ref="E31:F31"/>
    <mergeCell ref="G30:K31"/>
    <mergeCell ref="B32:D33"/>
    <mergeCell ref="B26:D28"/>
    <mergeCell ref="G26:K28"/>
    <mergeCell ref="E26:F26"/>
    <mergeCell ref="E27:F27"/>
    <mergeCell ref="E28:F28"/>
    <mergeCell ref="E20:F20"/>
    <mergeCell ref="E23:F23"/>
    <mergeCell ref="E24:F24"/>
    <mergeCell ref="E32:F32"/>
    <mergeCell ref="E33:F33"/>
    <mergeCell ref="E19:F19"/>
    <mergeCell ref="G32:K33"/>
    <mergeCell ref="G34:K36"/>
    <mergeCell ref="G29:K29"/>
    <mergeCell ref="G20:K20"/>
    <mergeCell ref="G21:K21"/>
    <mergeCell ref="G22:K22"/>
    <mergeCell ref="E63:F63"/>
    <mergeCell ref="E64:F64"/>
    <mergeCell ref="E25:F25"/>
    <mergeCell ref="E21:F21"/>
    <mergeCell ref="E22:F22"/>
    <mergeCell ref="G42:K44"/>
    <mergeCell ref="E42:F42"/>
    <mergeCell ref="E43:F43"/>
    <mergeCell ref="E44:F44"/>
    <mergeCell ref="G40:K41"/>
    <mergeCell ref="G64:K64"/>
    <mergeCell ref="E40:F41"/>
    <mergeCell ref="B63:D63"/>
    <mergeCell ref="B64:D64"/>
    <mergeCell ref="B65:D65"/>
    <mergeCell ref="A70:K70"/>
    <mergeCell ref="G73:K73"/>
    <mergeCell ref="G74:K74"/>
    <mergeCell ref="G75:K75"/>
    <mergeCell ref="G76:K76"/>
    <mergeCell ref="G77:K77"/>
    <mergeCell ref="B66:D68"/>
    <mergeCell ref="A66:A68"/>
    <mergeCell ref="E67:F67"/>
    <mergeCell ref="E68:F68"/>
    <mergeCell ref="G66:K68"/>
    <mergeCell ref="E69:F69"/>
    <mergeCell ref="E71:F71"/>
    <mergeCell ref="E73:F73"/>
    <mergeCell ref="E74:F74"/>
    <mergeCell ref="E75:F75"/>
    <mergeCell ref="E66:F66"/>
    <mergeCell ref="G65:K65"/>
    <mergeCell ref="E65:F65"/>
    <mergeCell ref="E76:F76"/>
    <mergeCell ref="E77:F77"/>
    <mergeCell ref="E102:F102"/>
    <mergeCell ref="B85:D85"/>
    <mergeCell ref="B86:D86"/>
    <mergeCell ref="G85:K85"/>
    <mergeCell ref="G86:K86"/>
    <mergeCell ref="E38:F38"/>
    <mergeCell ref="E39:F39"/>
    <mergeCell ref="E56:F56"/>
    <mergeCell ref="E57:F57"/>
    <mergeCell ref="E48:F48"/>
    <mergeCell ref="A49:K49"/>
    <mergeCell ref="E50:F50"/>
    <mergeCell ref="E53:F53"/>
    <mergeCell ref="E55:F55"/>
    <mergeCell ref="E47:F47"/>
    <mergeCell ref="B45:D47"/>
    <mergeCell ref="G45:K47"/>
    <mergeCell ref="B57:D57"/>
    <mergeCell ref="A45:A47"/>
    <mergeCell ref="A71:A72"/>
    <mergeCell ref="G71:K72"/>
    <mergeCell ref="B73:D73"/>
    <mergeCell ref="B74:D74"/>
    <mergeCell ref="B75:D75"/>
    <mergeCell ref="E88:F88"/>
    <mergeCell ref="A89:K89"/>
    <mergeCell ref="E90:F90"/>
    <mergeCell ref="A91:A93"/>
    <mergeCell ref="G87:K87"/>
    <mergeCell ref="G88:K88"/>
    <mergeCell ref="G90:K90"/>
    <mergeCell ref="G94:K94"/>
    <mergeCell ref="B87:D87"/>
    <mergeCell ref="B88:D88"/>
    <mergeCell ref="B90:D90"/>
    <mergeCell ref="B94:D94"/>
    <mergeCell ref="E91:F91"/>
    <mergeCell ref="E92:F92"/>
    <mergeCell ref="E93:F93"/>
    <mergeCell ref="G91:K93"/>
    <mergeCell ref="B91:D93"/>
    <mergeCell ref="E82:F82"/>
    <mergeCell ref="E83:F83"/>
    <mergeCell ref="E84:F84"/>
    <mergeCell ref="B82:D84"/>
    <mergeCell ref="A82:A84"/>
    <mergeCell ref="G82:K84"/>
    <mergeCell ref="E85:F85"/>
    <mergeCell ref="E86:F86"/>
    <mergeCell ref="E87:F87"/>
    <mergeCell ref="E78:F78"/>
    <mergeCell ref="E79:F79"/>
    <mergeCell ref="A79:A81"/>
    <mergeCell ref="B79:D81"/>
    <mergeCell ref="E81:F81"/>
    <mergeCell ref="E80:F80"/>
    <mergeCell ref="G79:K81"/>
    <mergeCell ref="B76:D76"/>
    <mergeCell ref="B77:D77"/>
    <mergeCell ref="A123:A126"/>
    <mergeCell ref="B123:D126"/>
    <mergeCell ref="G123:K126"/>
    <mergeCell ref="E127:F127"/>
    <mergeCell ref="E128:F128"/>
    <mergeCell ref="E129:F129"/>
    <mergeCell ref="B127:D127"/>
    <mergeCell ref="B128:D128"/>
    <mergeCell ref="A108:A110"/>
    <mergeCell ref="B108:D110"/>
    <mergeCell ref="G108:K110"/>
    <mergeCell ref="E108:F108"/>
    <mergeCell ref="E109:F109"/>
    <mergeCell ref="E110:F110"/>
    <mergeCell ref="E111:F111"/>
    <mergeCell ref="E113:F113"/>
    <mergeCell ref="E115:F115"/>
    <mergeCell ref="A115:A117"/>
    <mergeCell ref="B115:D117"/>
    <mergeCell ref="G115:K117"/>
    <mergeCell ref="E116:F116"/>
    <mergeCell ref="E117:F117"/>
    <mergeCell ref="A118:A120"/>
    <mergeCell ref="E118:F118"/>
    <mergeCell ref="E119:F119"/>
    <mergeCell ref="E120:F120"/>
    <mergeCell ref="G118:K120"/>
    <mergeCell ref="E121:F121"/>
    <mergeCell ref="E122:F122"/>
    <mergeCell ref="G121:K121"/>
    <mergeCell ref="G122:K122"/>
    <mergeCell ref="B121:D121"/>
    <mergeCell ref="B122:D122"/>
    <mergeCell ref="B118:D120"/>
    <mergeCell ref="E124:F124"/>
    <mergeCell ref="E125:F125"/>
    <mergeCell ref="E126:F126"/>
    <mergeCell ref="B130:D130"/>
    <mergeCell ref="B131:D131"/>
    <mergeCell ref="G151:K151"/>
    <mergeCell ref="G152:K152"/>
    <mergeCell ref="B129:D129"/>
    <mergeCell ref="G127:K127"/>
    <mergeCell ref="G128:K128"/>
    <mergeCell ref="G129:K129"/>
    <mergeCell ref="B143:D143"/>
    <mergeCell ref="B144:D144"/>
    <mergeCell ref="B145:D145"/>
    <mergeCell ref="B148:D148"/>
    <mergeCell ref="B149:D149"/>
    <mergeCell ref="G130:K130"/>
    <mergeCell ref="G131:K131"/>
    <mergeCell ref="E130:F130"/>
    <mergeCell ref="E131:F131"/>
    <mergeCell ref="G143:K143"/>
    <mergeCell ref="G144:K144"/>
    <mergeCell ref="G145:K145"/>
    <mergeCell ref="G148:K148"/>
    <mergeCell ref="E135:F135"/>
    <mergeCell ref="E136:F136"/>
    <mergeCell ref="G160:K160"/>
    <mergeCell ref="B150:D150"/>
    <mergeCell ref="B151:D151"/>
    <mergeCell ref="A146:A147"/>
    <mergeCell ref="E146:F146"/>
    <mergeCell ref="G146:K147"/>
    <mergeCell ref="E148:F148"/>
    <mergeCell ref="E149:F149"/>
    <mergeCell ref="E150:F150"/>
    <mergeCell ref="G149:K149"/>
    <mergeCell ref="G150:K150"/>
    <mergeCell ref="E144:F144"/>
    <mergeCell ref="E145:F145"/>
    <mergeCell ref="B146:D147"/>
    <mergeCell ref="G153:K153"/>
    <mergeCell ref="G155:K155"/>
    <mergeCell ref="B152:D152"/>
    <mergeCell ref="B153:D153"/>
    <mergeCell ref="B155:D155"/>
    <mergeCell ref="E143:F143"/>
    <mergeCell ref="A154:A158"/>
    <mergeCell ref="B156:D158"/>
    <mergeCell ref="B154:K154"/>
    <mergeCell ref="E151:F151"/>
    <mergeCell ref="E152:F152"/>
    <mergeCell ref="E153:F153"/>
    <mergeCell ref="E158:F158"/>
    <mergeCell ref="E164:F164"/>
    <mergeCell ref="B164:D165"/>
    <mergeCell ref="A164:A165"/>
    <mergeCell ref="G164:K165"/>
    <mergeCell ref="G156:K158"/>
    <mergeCell ref="B163:D163"/>
    <mergeCell ref="E159:F159"/>
    <mergeCell ref="E160:F160"/>
    <mergeCell ref="E161:F161"/>
    <mergeCell ref="E162:F162"/>
    <mergeCell ref="E163:F163"/>
    <mergeCell ref="E155:F155"/>
    <mergeCell ref="E156:F156"/>
    <mergeCell ref="E157:F157"/>
    <mergeCell ref="E166:F166"/>
    <mergeCell ref="E169:F169"/>
    <mergeCell ref="B161:D161"/>
    <mergeCell ref="G161:K161"/>
    <mergeCell ref="G162:K162"/>
    <mergeCell ref="A166:A168"/>
    <mergeCell ref="B166:D168"/>
    <mergeCell ref="E167:F167"/>
    <mergeCell ref="E168:F168"/>
    <mergeCell ref="G166:K168"/>
    <mergeCell ref="B169:D171"/>
    <mergeCell ref="A169:A171"/>
    <mergeCell ref="G169:K171"/>
    <mergeCell ref="E170:F170"/>
    <mergeCell ref="E171:F171"/>
    <mergeCell ref="G194:K194"/>
    <mergeCell ref="G195:K195"/>
    <mergeCell ref="G196:K196"/>
    <mergeCell ref="B194:D194"/>
    <mergeCell ref="B195:D195"/>
    <mergeCell ref="B196:D196"/>
    <mergeCell ref="G163:K163"/>
    <mergeCell ref="E174:F174"/>
    <mergeCell ref="A175:K175"/>
    <mergeCell ref="A176:A178"/>
    <mergeCell ref="B176:D178"/>
    <mergeCell ref="E176:F176"/>
    <mergeCell ref="E177:F177"/>
    <mergeCell ref="E178:F178"/>
    <mergeCell ref="G176:K178"/>
    <mergeCell ref="A179:A181"/>
    <mergeCell ref="B179:D181"/>
    <mergeCell ref="G179:K181"/>
    <mergeCell ref="E179:F179"/>
    <mergeCell ref="E180:F180"/>
    <mergeCell ref="E181:F181"/>
    <mergeCell ref="E192:F192"/>
    <mergeCell ref="E191:F191"/>
    <mergeCell ref="B190:D193"/>
    <mergeCell ref="A190:A193"/>
    <mergeCell ref="E193:F193"/>
    <mergeCell ref="G190:K193"/>
    <mergeCell ref="A182:A184"/>
    <mergeCell ref="B182:D184"/>
    <mergeCell ref="E182:F182"/>
    <mergeCell ref="E183:F183"/>
    <mergeCell ref="E184:F184"/>
    <mergeCell ref="G182:K184"/>
    <mergeCell ref="E188:F188"/>
    <mergeCell ref="E187:F187"/>
    <mergeCell ref="A185:A187"/>
    <mergeCell ref="B185:D187"/>
    <mergeCell ref="G185:K187"/>
    <mergeCell ref="B188:D189"/>
    <mergeCell ref="A188:A189"/>
    <mergeCell ref="E189:F189"/>
    <mergeCell ref="G188:K189"/>
    <mergeCell ref="G197:K197"/>
    <mergeCell ref="G198:K198"/>
    <mergeCell ref="G199:K199"/>
    <mergeCell ref="G200:K200"/>
    <mergeCell ref="G207:K207"/>
    <mergeCell ref="G208:K208"/>
    <mergeCell ref="G201:K203"/>
    <mergeCell ref="B197:D197"/>
    <mergeCell ref="B198:D198"/>
    <mergeCell ref="B199:D199"/>
    <mergeCell ref="B200:D200"/>
    <mergeCell ref="E197:F197"/>
    <mergeCell ref="E198:F198"/>
    <mergeCell ref="E199:F199"/>
    <mergeCell ref="E200:F200"/>
    <mergeCell ref="E203:F203"/>
    <mergeCell ref="B207:D207"/>
    <mergeCell ref="B208:D208"/>
    <mergeCell ref="B224:D224"/>
    <mergeCell ref="G212:K212"/>
    <mergeCell ref="G213:K213"/>
    <mergeCell ref="G214:K214"/>
    <mergeCell ref="G215:K215"/>
    <mergeCell ref="G216:K216"/>
    <mergeCell ref="G224:K224"/>
    <mergeCell ref="B209:D211"/>
    <mergeCell ref="E209:F209"/>
    <mergeCell ref="E210:F210"/>
    <mergeCell ref="E211:F211"/>
    <mergeCell ref="B214:D214"/>
    <mergeCell ref="B215:D215"/>
    <mergeCell ref="B216:D216"/>
    <mergeCell ref="B212:D212"/>
    <mergeCell ref="B213:D213"/>
    <mergeCell ref="G209:K211"/>
    <mergeCell ref="E212:F212"/>
    <mergeCell ref="E213:F213"/>
    <mergeCell ref="E224:F224"/>
    <mergeCell ref="E214:F214"/>
    <mergeCell ref="E215:F215"/>
    <mergeCell ref="E216:F216"/>
    <mergeCell ref="E217:F217"/>
    <mergeCell ref="A141:A142"/>
    <mergeCell ref="B141:D142"/>
    <mergeCell ref="G141:K142"/>
    <mergeCell ref="A50:A52"/>
    <mergeCell ref="B50:D52"/>
    <mergeCell ref="E52:F52"/>
    <mergeCell ref="G50:K52"/>
    <mergeCell ref="E51:F51"/>
    <mergeCell ref="B53:D54"/>
    <mergeCell ref="A53:A54"/>
    <mergeCell ref="G53:K54"/>
    <mergeCell ref="B71:D72"/>
    <mergeCell ref="E141:F141"/>
    <mergeCell ref="A132:A136"/>
    <mergeCell ref="G132:K136"/>
    <mergeCell ref="B137:D139"/>
    <mergeCell ref="A137:A139"/>
    <mergeCell ref="G137:K139"/>
    <mergeCell ref="E137:F137"/>
    <mergeCell ref="E139:F139"/>
    <mergeCell ref="A140:K140"/>
    <mergeCell ref="B132:D136"/>
    <mergeCell ref="E132:F132"/>
    <mergeCell ref="E133:F133"/>
    <mergeCell ref="B221:D223"/>
    <mergeCell ref="E221:F221"/>
    <mergeCell ref="E223:F223"/>
    <mergeCell ref="E222:F222"/>
    <mergeCell ref="A201:A203"/>
    <mergeCell ref="B201:D203"/>
    <mergeCell ref="E201:F201"/>
    <mergeCell ref="E202:F202"/>
    <mergeCell ref="A217:A220"/>
    <mergeCell ref="B217:D220"/>
    <mergeCell ref="E220:F220"/>
    <mergeCell ref="A227:K227"/>
    <mergeCell ref="E103:F103"/>
    <mergeCell ref="B101:D103"/>
    <mergeCell ref="A101:A103"/>
    <mergeCell ref="G101:K103"/>
    <mergeCell ref="E101:F101"/>
    <mergeCell ref="A226:B226"/>
    <mergeCell ref="G221:K223"/>
    <mergeCell ref="E219:F219"/>
    <mergeCell ref="A204:A206"/>
    <mergeCell ref="B204:D206"/>
    <mergeCell ref="E204:F204"/>
    <mergeCell ref="E206:F206"/>
    <mergeCell ref="E205:F205"/>
    <mergeCell ref="G204:K206"/>
    <mergeCell ref="E207:F207"/>
    <mergeCell ref="E208:F208"/>
    <mergeCell ref="A209:A211"/>
    <mergeCell ref="E218:F218"/>
    <mergeCell ref="G217:K220"/>
    <mergeCell ref="E194:F194"/>
    <mergeCell ref="E195:F195"/>
    <mergeCell ref="E196:F196"/>
    <mergeCell ref="A221:A223"/>
    <mergeCell ref="A113:A114"/>
    <mergeCell ref="B113:D114"/>
    <mergeCell ref="G113:K114"/>
    <mergeCell ref="A95:A97"/>
    <mergeCell ref="B95:D97"/>
    <mergeCell ref="G95:K97"/>
    <mergeCell ref="E95:F95"/>
    <mergeCell ref="E97:F97"/>
    <mergeCell ref="E96:F96"/>
    <mergeCell ref="E99:F99"/>
    <mergeCell ref="E100:F100"/>
    <mergeCell ref="E98:F98"/>
    <mergeCell ref="B98:D100"/>
    <mergeCell ref="A98:A100"/>
    <mergeCell ref="G98:K100"/>
    <mergeCell ref="A111:A112"/>
    <mergeCell ref="B111:D112"/>
    <mergeCell ref="G111:K112"/>
    <mergeCell ref="A104:A107"/>
    <mergeCell ref="G104:K107"/>
    <mergeCell ref="E106:F106"/>
    <mergeCell ref="E107:F107"/>
    <mergeCell ref="E105:F105"/>
    <mergeCell ref="B104:D107"/>
  </mergeCells>
  <pageMargins left="1.1023622047244095" right="0.51181102362204722" top="0.74803149606299213" bottom="0.74803149606299213" header="0.31496062992125984" footer="0.31496062992125984"/>
  <pageSetup paperSize="9" scale="81" orientation="portrait" r:id="rId1"/>
  <rowBreaks count="19" manualBreakCount="19">
    <brk id="20" max="10" man="1"/>
    <brk id="36" max="10" man="1"/>
    <brk id="47" max="10" man="1"/>
    <brk id="56" max="10" man="1"/>
    <brk id="64" max="10" man="1"/>
    <brk id="76" max="10" man="1"/>
    <brk id="85" max="10" man="1"/>
    <brk id="97" max="10" man="1"/>
    <brk id="112" max="10" man="1"/>
    <brk id="121" max="10" man="1"/>
    <brk id="129" max="10" man="1"/>
    <brk id="139" max="10" man="1"/>
    <brk id="148" max="10" man="1"/>
    <brk id="153" max="10" man="1"/>
    <brk id="165" max="10" man="1"/>
    <brk id="187" max="10" man="1"/>
    <brk id="198" max="10" man="1"/>
    <brk id="211" max="10" man="1"/>
    <brk id="216" max="10" man="1"/>
  </rowBreaks>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Лист2</vt:lpstr>
      <vt:lpstr>Лист3</vt:lpstr>
      <vt:lpstr>Лист1!_ftn1</vt:lpstr>
      <vt:lpstr>Лист1!_ftnref1</vt:lpstr>
      <vt:lpstr>Лист1!Область_печати</vt:lpstr>
    </vt:vector>
  </TitlesOfParts>
  <Company>Krokoz™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dc:creator>
  <cp:lastModifiedBy>Svetlana</cp:lastModifiedBy>
  <cp:lastPrinted>2018-05-17T07:56:07Z</cp:lastPrinted>
  <dcterms:created xsi:type="dcterms:W3CDTF">2017-03-03T04:11:20Z</dcterms:created>
  <dcterms:modified xsi:type="dcterms:W3CDTF">2018-05-21T07:25:13Z</dcterms:modified>
</cp:coreProperties>
</file>